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OneDrive\Bureau\"/>
    </mc:Choice>
  </mc:AlternateContent>
  <bookViews>
    <workbookView xWindow="0" yWindow="0" windowWidth="28800" windowHeight="12435"/>
  </bookViews>
  <sheets>
    <sheet name="BON DE CDE SACHETS" sheetId="2" r:id="rId1"/>
  </sheets>
  <calcPr calcId="162913"/>
</workbook>
</file>

<file path=xl/calcChain.xml><?xml version="1.0" encoding="utf-8"?>
<calcChain xmlns="http://schemas.openxmlformats.org/spreadsheetml/2006/main">
  <c r="E89" i="2" l="1"/>
  <c r="A2" i="2" l="1"/>
  <c r="F91" i="2"/>
  <c r="G91" i="2" s="1"/>
  <c r="J91" i="2" s="1"/>
  <c r="F89" i="2"/>
  <c r="J89" i="2" s="1"/>
  <c r="F88" i="2"/>
  <c r="G88" i="2" s="1"/>
  <c r="J88" i="2" s="1"/>
  <c r="F87" i="2"/>
  <c r="G87" i="2" s="1"/>
  <c r="J87" i="2" s="1"/>
  <c r="F86" i="2"/>
  <c r="G86" i="2" s="1"/>
  <c r="J86" i="2" s="1"/>
  <c r="F83" i="2"/>
  <c r="G83" i="2" s="1"/>
  <c r="J83" i="2" s="1"/>
  <c r="F81" i="2"/>
  <c r="G81" i="2" s="1"/>
  <c r="J81" i="2" s="1"/>
  <c r="F79" i="2"/>
  <c r="G79" i="2" s="1"/>
  <c r="J79" i="2" s="1"/>
  <c r="F77" i="2"/>
  <c r="G77" i="2" s="1"/>
  <c r="J77" i="2" s="1"/>
  <c r="F75" i="2"/>
  <c r="G75" i="2" s="1"/>
  <c r="J75" i="2" s="1"/>
  <c r="F73" i="2"/>
  <c r="G73" i="2" s="1"/>
  <c r="J73" i="2" s="1"/>
  <c r="F72" i="2"/>
  <c r="G72" i="2" s="1"/>
  <c r="J72" i="2" s="1"/>
  <c r="F71" i="2"/>
  <c r="G71" i="2" s="1"/>
  <c r="J71" i="2" s="1"/>
  <c r="F70" i="2"/>
  <c r="G70" i="2" s="1"/>
  <c r="J70" i="2" s="1"/>
  <c r="F69" i="2"/>
  <c r="G69" i="2" s="1"/>
  <c r="J69" i="2" s="1"/>
  <c r="F68" i="2"/>
  <c r="G68" i="2" s="1"/>
  <c r="J68" i="2" s="1"/>
  <c r="F67" i="2"/>
  <c r="G67" i="2" s="1"/>
  <c r="J67" i="2" s="1"/>
  <c r="F66" i="2"/>
  <c r="G66" i="2" s="1"/>
  <c r="J66" i="2" s="1"/>
  <c r="F65" i="2"/>
  <c r="G65" i="2" s="1"/>
  <c r="J65" i="2" s="1"/>
  <c r="F64" i="2"/>
  <c r="G64" i="2" s="1"/>
  <c r="J64" i="2" s="1"/>
  <c r="F61" i="2"/>
  <c r="G61" i="2" s="1"/>
  <c r="N61" i="2" s="1"/>
  <c r="F60" i="2"/>
  <c r="G60" i="2" s="1"/>
  <c r="N60" i="2" s="1"/>
  <c r="F59" i="2"/>
  <c r="G59" i="2" s="1"/>
  <c r="N59" i="2" s="1"/>
  <c r="F58" i="2"/>
  <c r="G58" i="2" s="1"/>
  <c r="N58" i="2" s="1"/>
  <c r="F57" i="2"/>
  <c r="G57" i="2" s="1"/>
  <c r="N57" i="2" s="1"/>
  <c r="F56" i="2"/>
  <c r="S56" i="2" s="1"/>
  <c r="F55" i="2"/>
  <c r="G55" i="2" s="1"/>
  <c r="F54" i="2"/>
  <c r="G54" i="2" s="1"/>
  <c r="N54" i="2" s="1"/>
  <c r="F53" i="2"/>
  <c r="G53" i="2" s="1"/>
  <c r="N53" i="2" s="1"/>
  <c r="M8" i="2"/>
  <c r="N8" i="2" s="1"/>
  <c r="F82" i="2"/>
  <c r="G82" i="2" s="1"/>
  <c r="J82" i="2" s="1"/>
  <c r="M42" i="2"/>
  <c r="F42" i="2" s="1"/>
  <c r="G42" i="2" s="1"/>
  <c r="M43" i="2"/>
  <c r="F43" i="2" s="1"/>
  <c r="G43" i="2" s="1"/>
  <c r="M44" i="2"/>
  <c r="S44" i="2" s="1"/>
  <c r="M45" i="2"/>
  <c r="F45" i="2" s="1"/>
  <c r="G45" i="2" s="1"/>
  <c r="M46" i="2"/>
  <c r="F46" i="2" s="1"/>
  <c r="G46" i="2" s="1"/>
  <c r="M47" i="2"/>
  <c r="S47" i="2" s="1"/>
  <c r="M48" i="2"/>
  <c r="F48" i="2" s="1"/>
  <c r="G48" i="2" s="1"/>
  <c r="M49" i="2"/>
  <c r="F49" i="2" s="1"/>
  <c r="G49" i="2" s="1"/>
  <c r="M50" i="2"/>
  <c r="F50" i="2" s="1"/>
  <c r="G50" i="2" s="1"/>
  <c r="N50" i="2" s="1"/>
  <c r="M51" i="2"/>
  <c r="F51" i="2" s="1"/>
  <c r="G51" i="2" s="1"/>
  <c r="N51" i="2" s="1"/>
  <c r="M52" i="2"/>
  <c r="F52" i="2" s="1"/>
  <c r="G52" i="2" s="1"/>
  <c r="M53" i="2"/>
  <c r="M54" i="2"/>
  <c r="M55" i="2"/>
  <c r="M56" i="2"/>
  <c r="M57" i="2"/>
  <c r="M58" i="2"/>
  <c r="M59" i="2"/>
  <c r="M60" i="2"/>
  <c r="M61" i="2"/>
  <c r="M41" i="2"/>
  <c r="F41" i="2" s="1"/>
  <c r="G41" i="2" s="1"/>
  <c r="M38" i="2"/>
  <c r="N38" i="2" s="1"/>
  <c r="V38" i="2" s="1"/>
  <c r="M33" i="2"/>
  <c r="N33" i="2" s="1"/>
  <c r="M34" i="2"/>
  <c r="N34" i="2" s="1"/>
  <c r="M35" i="2"/>
  <c r="F35" i="2" s="1"/>
  <c r="G35" i="2" s="1"/>
  <c r="M36" i="2"/>
  <c r="F36" i="2" s="1"/>
  <c r="G36" i="2" s="1"/>
  <c r="M37" i="2"/>
  <c r="N37" i="2" s="1"/>
  <c r="M32" i="2"/>
  <c r="F32" i="2" s="1"/>
  <c r="G32" i="2" s="1"/>
  <c r="M30" i="2"/>
  <c r="F30" i="2" s="1"/>
  <c r="G30" i="2" s="1"/>
  <c r="M31" i="2"/>
  <c r="F31" i="2" s="1"/>
  <c r="G31" i="2" s="1"/>
  <c r="M29" i="2"/>
  <c r="S29" i="2" s="1"/>
  <c r="M27" i="2"/>
  <c r="N27" i="2" s="1"/>
  <c r="M28" i="2"/>
  <c r="N28" i="2" s="1"/>
  <c r="M26" i="2"/>
  <c r="S26" i="2" s="1"/>
  <c r="T27" i="2" s="1"/>
  <c r="M24" i="2"/>
  <c r="F24" i="2" s="1"/>
  <c r="G24" i="2" s="1"/>
  <c r="M25" i="2"/>
  <c r="F25" i="2" s="1"/>
  <c r="G25" i="2" s="1"/>
  <c r="M23" i="2"/>
  <c r="S23" i="2" s="1"/>
  <c r="M21" i="2"/>
  <c r="F21" i="2" s="1"/>
  <c r="G21" i="2" s="1"/>
  <c r="M22" i="2"/>
  <c r="F22" i="2" s="1"/>
  <c r="G22" i="2" s="1"/>
  <c r="M20" i="2"/>
  <c r="F20" i="2" s="1"/>
  <c r="G20" i="2" s="1"/>
  <c r="M6" i="2"/>
  <c r="F6" i="2" s="1"/>
  <c r="G6" i="2" s="1"/>
  <c r="M7" i="2"/>
  <c r="F7" i="2" s="1"/>
  <c r="M9" i="2"/>
  <c r="F9" i="2" s="1"/>
  <c r="G9" i="2" s="1"/>
  <c r="M10" i="2"/>
  <c r="F10" i="2" s="1"/>
  <c r="G10" i="2" s="1"/>
  <c r="M11" i="2"/>
  <c r="S11" i="2" s="1"/>
  <c r="T11" i="2" s="1"/>
  <c r="M12" i="2"/>
  <c r="F12" i="2" s="1"/>
  <c r="G12" i="2" s="1"/>
  <c r="M13" i="2"/>
  <c r="F13" i="2" s="1"/>
  <c r="G13" i="2" s="1"/>
  <c r="M14" i="2"/>
  <c r="F14" i="2" s="1"/>
  <c r="G14" i="2" s="1"/>
  <c r="M15" i="2"/>
  <c r="F15" i="2" s="1"/>
  <c r="G15" i="2" s="1"/>
  <c r="M16" i="2"/>
  <c r="F16" i="2" s="1"/>
  <c r="G16" i="2" s="1"/>
  <c r="M17" i="2"/>
  <c r="F17" i="2" s="1"/>
  <c r="G17" i="2" s="1"/>
  <c r="M18" i="2"/>
  <c r="N18" i="2" s="1"/>
  <c r="M19" i="2"/>
  <c r="N19" i="2" s="1"/>
  <c r="M5" i="2"/>
  <c r="F84" i="2"/>
  <c r="G84" i="2" s="1"/>
  <c r="J84" i="2" s="1"/>
  <c r="F76" i="2"/>
  <c r="G76" i="2" s="1"/>
  <c r="J76" i="2" s="1"/>
  <c r="F80" i="2"/>
  <c r="G80" i="2" s="1"/>
  <c r="J80" i="2" s="1"/>
  <c r="F78" i="2"/>
  <c r="G78" i="2" s="1"/>
  <c r="J78" i="2" s="1"/>
  <c r="G56" i="2" l="1"/>
  <c r="N56" i="2" s="1"/>
  <c r="N32" i="2"/>
  <c r="S59" i="2"/>
  <c r="T57" i="2"/>
  <c r="V57" i="2" s="1"/>
  <c r="T56" i="2"/>
  <c r="V56" i="2" s="1"/>
  <c r="T58" i="2"/>
  <c r="V58" i="2" s="1"/>
  <c r="S53" i="2"/>
  <c r="S50" i="2"/>
  <c r="F27" i="2"/>
  <c r="G27" i="2" s="1"/>
  <c r="V27" i="2" s="1"/>
  <c r="N15" i="2"/>
  <c r="N24" i="2"/>
  <c r="F34" i="2"/>
  <c r="G34" i="2" s="1"/>
  <c r="F37" i="2"/>
  <c r="G37" i="2" s="1"/>
  <c r="N22" i="2"/>
  <c r="F33" i="2"/>
  <c r="G33" i="2" s="1"/>
  <c r="N13" i="2"/>
  <c r="N29" i="2"/>
  <c r="S32" i="2"/>
  <c r="T33" i="2" s="1"/>
  <c r="F47" i="2"/>
  <c r="G47" i="2" s="1"/>
  <c r="N47" i="2" s="1"/>
  <c r="F18" i="2"/>
  <c r="G18" i="2" s="1"/>
  <c r="F44" i="2"/>
  <c r="G44" i="2" s="1"/>
  <c r="N44" i="2" s="1"/>
  <c r="T24" i="2"/>
  <c r="T25" i="2"/>
  <c r="T23" i="2"/>
  <c r="N41" i="2"/>
  <c r="N46" i="2"/>
  <c r="N42" i="2"/>
  <c r="T47" i="2"/>
  <c r="T48" i="2"/>
  <c r="T49" i="2"/>
  <c r="N43" i="2"/>
  <c r="T31" i="2"/>
  <c r="T29" i="2"/>
  <c r="T30" i="2"/>
  <c r="N52" i="2"/>
  <c r="N48" i="2"/>
  <c r="T44" i="2"/>
  <c r="T45" i="2"/>
  <c r="T46" i="2"/>
  <c r="N49" i="2"/>
  <c r="N45" i="2"/>
  <c r="N30" i="2"/>
  <c r="T12" i="2"/>
  <c r="S35" i="2"/>
  <c r="N9" i="2"/>
  <c r="F19" i="2"/>
  <c r="G19" i="2" s="1"/>
  <c r="F28" i="2"/>
  <c r="G28" i="2" s="1"/>
  <c r="N26" i="2"/>
  <c r="F29" i="2"/>
  <c r="G29" i="2" s="1"/>
  <c r="N31" i="2"/>
  <c r="N36" i="2"/>
  <c r="S41" i="2"/>
  <c r="T13" i="2"/>
  <c r="N35" i="2"/>
  <c r="N55" i="2"/>
  <c r="F26" i="2"/>
  <c r="G26" i="2" s="1"/>
  <c r="N17" i="2"/>
  <c r="T26" i="2"/>
  <c r="T28" i="2"/>
  <c r="G7" i="2"/>
  <c r="N7" i="2"/>
  <c r="N6" i="2"/>
  <c r="N5" i="2"/>
  <c r="N12" i="2"/>
  <c r="S17" i="2"/>
  <c r="N21" i="2"/>
  <c r="N23" i="2"/>
  <c r="F8" i="2"/>
  <c r="G8" i="2" s="1"/>
  <c r="N10" i="2"/>
  <c r="F11" i="2"/>
  <c r="G11" i="2" s="1"/>
  <c r="S14" i="2"/>
  <c r="S20" i="2"/>
  <c r="N25" i="2"/>
  <c r="N16" i="2"/>
  <c r="N11" i="2"/>
  <c r="N14" i="2"/>
  <c r="N20" i="2"/>
  <c r="F23" i="2"/>
  <c r="G23" i="2" s="1"/>
  <c r="S8" i="2"/>
  <c r="F5" i="2"/>
  <c r="G5" i="2" s="1"/>
  <c r="S5" i="2"/>
  <c r="V45" i="2" l="1"/>
  <c r="V48" i="2"/>
  <c r="T61" i="2"/>
  <c r="V61" i="2" s="1"/>
  <c r="T59" i="2"/>
  <c r="V59" i="2" s="1"/>
  <c r="T60" i="2"/>
  <c r="V60" i="2" s="1"/>
  <c r="T54" i="2"/>
  <c r="V54" i="2" s="1"/>
  <c r="T55" i="2"/>
  <c r="V55" i="2" s="1"/>
  <c r="T53" i="2"/>
  <c r="V53" i="2" s="1"/>
  <c r="T51" i="2"/>
  <c r="V51" i="2" s="1"/>
  <c r="T50" i="2"/>
  <c r="V50" i="2" s="1"/>
  <c r="T52" i="2"/>
  <c r="V52" i="2" s="1"/>
  <c r="V44" i="2"/>
  <c r="V30" i="2"/>
  <c r="V47" i="2"/>
  <c r="V49" i="2"/>
  <c r="V31" i="2"/>
  <c r="V24" i="2"/>
  <c r="V25" i="2"/>
  <c r="V33" i="2"/>
  <c r="V13" i="2"/>
  <c r="V46" i="2"/>
  <c r="V26" i="2"/>
  <c r="T34" i="2"/>
  <c r="V34" i="2" s="1"/>
  <c r="T32" i="2"/>
  <c r="V32" i="2" s="1"/>
  <c r="T37" i="2"/>
  <c r="V37" i="2" s="1"/>
  <c r="T36" i="2"/>
  <c r="V36" i="2" s="1"/>
  <c r="T35" i="2"/>
  <c r="V35" i="2" s="1"/>
  <c r="T14" i="2"/>
  <c r="V14" i="2" s="1"/>
  <c r="T15" i="2"/>
  <c r="V15" i="2" s="1"/>
  <c r="T16" i="2"/>
  <c r="V16" i="2" s="1"/>
  <c r="T6" i="2"/>
  <c r="V6" i="2" s="1"/>
  <c r="T7" i="2"/>
  <c r="V7" i="2" s="1"/>
  <c r="T41" i="2"/>
  <c r="V41" i="2" s="1"/>
  <c r="T42" i="2"/>
  <c r="V42" i="2" s="1"/>
  <c r="T43" i="2"/>
  <c r="V43" i="2" s="1"/>
  <c r="T8" i="2"/>
  <c r="V8" i="2" s="1"/>
  <c r="T10" i="2"/>
  <c r="V10" i="2" s="1"/>
  <c r="T9" i="2"/>
  <c r="V9" i="2" s="1"/>
  <c r="T20" i="2"/>
  <c r="V20" i="2" s="1"/>
  <c r="T21" i="2"/>
  <c r="V21" i="2" s="1"/>
  <c r="T22" i="2"/>
  <c r="V22" i="2" s="1"/>
  <c r="T17" i="2"/>
  <c r="V17" i="2" s="1"/>
  <c r="T19" i="2"/>
  <c r="V19" i="2" s="1"/>
  <c r="T18" i="2"/>
  <c r="V18" i="2" s="1"/>
  <c r="V28" i="2"/>
  <c r="V29" i="2"/>
  <c r="V23" i="2"/>
  <c r="V12" i="2"/>
  <c r="T5" i="2"/>
  <c r="V5" i="2" s="1"/>
  <c r="V11" i="2"/>
  <c r="O85" i="2" l="1"/>
  <c r="O87" i="2" s="1"/>
  <c r="O86" i="2" l="1"/>
</calcChain>
</file>

<file path=xl/sharedStrings.xml><?xml version="1.0" encoding="utf-8"?>
<sst xmlns="http://schemas.openxmlformats.org/spreadsheetml/2006/main" count="612" uniqueCount="246">
  <si>
    <t>Provenance</t>
  </si>
  <si>
    <t>Gencod</t>
  </si>
  <si>
    <t>Conditionnement</t>
  </si>
  <si>
    <t>X6</t>
  </si>
  <si>
    <t>X12</t>
  </si>
  <si>
    <t>X15</t>
  </si>
  <si>
    <t>Prix HT</t>
  </si>
  <si>
    <t>Conditionnement Moulu</t>
  </si>
  <si>
    <t>COLFTO250F</t>
  </si>
  <si>
    <t>COLFTO500F</t>
  </si>
  <si>
    <t>COLFTOKGF</t>
  </si>
  <si>
    <t>CONGOFTO250F</t>
  </si>
  <si>
    <t>CONGOFTOKGF</t>
  </si>
  <si>
    <t>CONGOFTO500F</t>
  </si>
  <si>
    <t>DECAFTO250F</t>
  </si>
  <si>
    <t>DECAFTO500F</t>
  </si>
  <si>
    <t>DECAFTOKGF</t>
  </si>
  <si>
    <t>COLFTO500G</t>
  </si>
  <si>
    <t>COLFTO250G</t>
  </si>
  <si>
    <t>CONGOFTOKGG</t>
  </si>
  <si>
    <t>CONGOFTO500G</t>
  </si>
  <si>
    <t>CONGOFTO250G</t>
  </si>
  <si>
    <t>DECAFTOKGG</t>
  </si>
  <si>
    <t>DECAFTO500G</t>
  </si>
  <si>
    <t>DECAFTO250G</t>
  </si>
  <si>
    <t>Référence Interne</t>
  </si>
  <si>
    <t>HONFTOKGF</t>
  </si>
  <si>
    <t>HONFTO500F</t>
  </si>
  <si>
    <t>HONFTO250F</t>
  </si>
  <si>
    <t>HONFTOKGG</t>
  </si>
  <si>
    <t>HONFTO500G</t>
  </si>
  <si>
    <t>HONFTO250G</t>
  </si>
  <si>
    <t>MEXFTOKGF</t>
  </si>
  <si>
    <t>MEXFTO500F</t>
  </si>
  <si>
    <t>MEXFTO250F</t>
  </si>
  <si>
    <t>MEXFTOKGG</t>
  </si>
  <si>
    <t>MEXFTO500G</t>
  </si>
  <si>
    <t>MEXFTO250G</t>
  </si>
  <si>
    <t>NICAFTOKGF</t>
  </si>
  <si>
    <t>NICAFTO500F</t>
  </si>
  <si>
    <t>NICAFTO250F</t>
  </si>
  <si>
    <t>NICAFTOKGG</t>
  </si>
  <si>
    <t>NICAFTO500G</t>
  </si>
  <si>
    <t>NICAFTO250G</t>
  </si>
  <si>
    <t>PERFTOKGF</t>
  </si>
  <si>
    <t>PERFTO500F</t>
  </si>
  <si>
    <t>PERFTO250F</t>
  </si>
  <si>
    <t>PERFTOKGG</t>
  </si>
  <si>
    <t>PERFTO500G</t>
  </si>
  <si>
    <t>PERFTO250G</t>
  </si>
  <si>
    <t>X8</t>
  </si>
  <si>
    <t>SUMFTOKGF</t>
  </si>
  <si>
    <t>SUMFTO500F</t>
  </si>
  <si>
    <t>SUMFTO250F</t>
  </si>
  <si>
    <t>SUMFTOKGG</t>
  </si>
  <si>
    <t>SUMFTO500G</t>
  </si>
  <si>
    <t>SUMFTO250G</t>
  </si>
  <si>
    <t>PERFTO100V</t>
  </si>
  <si>
    <t>500 g</t>
  </si>
  <si>
    <t>250 g</t>
  </si>
  <si>
    <t>300 g</t>
  </si>
  <si>
    <t>1 kg</t>
  </si>
  <si>
    <t>MEXFTODAG</t>
  </si>
  <si>
    <t>NOIRFTODAG</t>
  </si>
  <si>
    <t>DECAFTODAG</t>
  </si>
  <si>
    <t>COLFTODAG</t>
  </si>
  <si>
    <t>La Chicorée et Le Soluble</t>
  </si>
  <si>
    <t>La Chicorée</t>
  </si>
  <si>
    <t>Le Soluble</t>
  </si>
  <si>
    <t>La Dosette</t>
  </si>
  <si>
    <t>Les Mélanges Arabica</t>
  </si>
  <si>
    <t>Les Cafés Arabica</t>
  </si>
  <si>
    <t>SOLFTO100F</t>
  </si>
  <si>
    <t>100 gr</t>
  </si>
  <si>
    <t>MPTBFTO250F</t>
  </si>
  <si>
    <t>MPTBFTO500F</t>
  </si>
  <si>
    <t>MPTBFTOKGF</t>
  </si>
  <si>
    <t>SELFTO250F</t>
  </si>
  <si>
    <t>SELFTO500F</t>
  </si>
  <si>
    <t>SELFTOKGF</t>
  </si>
  <si>
    <t>NOIRFTO250F</t>
  </si>
  <si>
    <t>NOIRFTO500F</t>
  </si>
  <si>
    <t>NOIRFTOKGF</t>
  </si>
  <si>
    <t>SELFTO250G</t>
  </si>
  <si>
    <t>SELFTO500G</t>
  </si>
  <si>
    <t>SELFTOKGG</t>
  </si>
  <si>
    <t>NOIRFTO250G</t>
  </si>
  <si>
    <t>NOIRFTO500G</t>
  </si>
  <si>
    <t>NOIRFTOKGG</t>
  </si>
  <si>
    <t>MPTBFTO250G</t>
  </si>
  <si>
    <t>MPTBFTO500G</t>
  </si>
  <si>
    <t>MPTBFTOKGG</t>
  </si>
  <si>
    <t>CAFMKFTO250F</t>
  </si>
  <si>
    <t>CAFMKFTO500F</t>
  </si>
  <si>
    <t>CAFMKFTOKGF</t>
  </si>
  <si>
    <t xml:space="preserve">Mexique                           </t>
  </si>
  <si>
    <t xml:space="preserve">Café Noir                           </t>
  </si>
  <si>
    <t xml:space="preserve">Colombie                           </t>
  </si>
  <si>
    <t xml:space="preserve">Mexique                                          </t>
  </si>
  <si>
    <t>CAFMKFTOKGG</t>
  </si>
  <si>
    <t>CAFMKFTO500G</t>
  </si>
  <si>
    <t>CAFMKFTO250G</t>
  </si>
  <si>
    <t>MKSIDFTO250G</t>
  </si>
  <si>
    <t>MKSIDFTO500G</t>
  </si>
  <si>
    <t>MKSIDFTOKGF</t>
  </si>
  <si>
    <t>MKSIDFTO500F</t>
  </si>
  <si>
    <t>MKSIDFTO250F</t>
  </si>
  <si>
    <t>X24</t>
  </si>
  <si>
    <t>X5</t>
  </si>
  <si>
    <t>X36</t>
  </si>
  <si>
    <t>DECAFTODOS</t>
  </si>
  <si>
    <t>PTJFTODOS</t>
  </si>
  <si>
    <t>L'Afric'Ain</t>
  </si>
  <si>
    <t>P'tit Dej</t>
  </si>
  <si>
    <t>L'Améric'Ain</t>
  </si>
  <si>
    <t>MKDJIFTOKGG</t>
  </si>
  <si>
    <t>MKDJIFTOKGF</t>
  </si>
  <si>
    <t>MKDJIFTO500F</t>
  </si>
  <si>
    <t>MKDJIFTO250F</t>
  </si>
  <si>
    <t>MKDJIFTO500G</t>
  </si>
  <si>
    <t>MKDJIFTO250G</t>
  </si>
  <si>
    <t>Conditionnement Grains</t>
  </si>
  <si>
    <t>Colisage</t>
  </si>
  <si>
    <t xml:space="preserve">Colombie                                       </t>
  </si>
  <si>
    <t xml:space="preserve">Congo                     </t>
  </si>
  <si>
    <t xml:space="preserve">Honduras                                        </t>
  </si>
  <si>
    <t xml:space="preserve">Nicaragua                                        </t>
  </si>
  <si>
    <t xml:space="preserve">Pérou                                                    </t>
  </si>
  <si>
    <t xml:space="preserve">Moka Djimmah                                                   </t>
  </si>
  <si>
    <t xml:space="preserve">Selection Dagobert                        </t>
  </si>
  <si>
    <t xml:space="preserve">Café Moka                         </t>
  </si>
  <si>
    <t xml:space="preserve">   COLFTOKGG</t>
  </si>
  <si>
    <t>200 gr</t>
  </si>
  <si>
    <t>CHICO200</t>
  </si>
  <si>
    <t>MEXFTODAGU</t>
  </si>
  <si>
    <t>NOIRFTODAGU</t>
  </si>
  <si>
    <t>DECAFTODAGU</t>
  </si>
  <si>
    <t>COLFTODAGU</t>
  </si>
  <si>
    <t>UNITÉ</t>
  </si>
  <si>
    <t>BREDEM500F</t>
  </si>
  <si>
    <t>BREDEM250F</t>
  </si>
  <si>
    <t>BREDEMKGG</t>
  </si>
  <si>
    <t>BREDEM500G</t>
  </si>
  <si>
    <t>BREDEM250G</t>
  </si>
  <si>
    <t>BREDEMDAG</t>
  </si>
  <si>
    <t>GLOBFTOKGF</t>
  </si>
  <si>
    <t>GLOBFTO500F</t>
  </si>
  <si>
    <t>GLOBFTO250F</t>
  </si>
  <si>
    <t>GLOBFTO250G</t>
  </si>
  <si>
    <t>GLOBFTO500G</t>
  </si>
  <si>
    <t>GLOBFTOKGG</t>
  </si>
  <si>
    <t>AMEFTOKGF</t>
  </si>
  <si>
    <t>AMEFTO500F</t>
  </si>
  <si>
    <t>AMEFTO250F</t>
  </si>
  <si>
    <t>AMEFTO250G</t>
  </si>
  <si>
    <t>AMEFTO500G</t>
  </si>
  <si>
    <t>AMEFTOKGG</t>
  </si>
  <si>
    <t xml:space="preserve"> </t>
  </si>
  <si>
    <t>RICODAGO200</t>
  </si>
  <si>
    <t>DECAFTODOSU</t>
  </si>
  <si>
    <t>PTJFTODOSU</t>
  </si>
  <si>
    <t>A l'Italienne</t>
  </si>
  <si>
    <t>ITAFTOKGF</t>
  </si>
  <si>
    <t>ITAFTO500F</t>
  </si>
  <si>
    <t>ITAFTO250F</t>
  </si>
  <si>
    <t>ITAFTOKGG</t>
  </si>
  <si>
    <t>ITAFTO500G</t>
  </si>
  <si>
    <t>ITAFTO250G</t>
  </si>
  <si>
    <t>Doux &amp; noiseté</t>
  </si>
  <si>
    <t>Corsé &amp; fruité</t>
  </si>
  <si>
    <t>Corsé &amp; onctueux</t>
  </si>
  <si>
    <t>Léger &amp; parfumé</t>
  </si>
  <si>
    <t>Corsé &amp; boisé</t>
  </si>
  <si>
    <t>Doux, léger &amp; parfumé</t>
  </si>
  <si>
    <t>Doux &amp; rond en bouche</t>
  </si>
  <si>
    <t>Équilibré, suave &amp; aromatique</t>
  </si>
  <si>
    <t>Corsé, chocolaté &amp; long en bouche</t>
  </si>
  <si>
    <t>Rond, corsé &amp; sans acidité</t>
  </si>
  <si>
    <t>Goûteux &amp; parfumé</t>
  </si>
  <si>
    <t>Doux &amp; très parfumé</t>
  </si>
  <si>
    <t>Corsé, boisé &amp; onctueux</t>
  </si>
  <si>
    <t>Corsé &amp; tonique</t>
  </si>
  <si>
    <t>Corsé &amp; Onctueux</t>
  </si>
  <si>
    <t>Très corsé &amp; parfumé, long en bouche</t>
  </si>
  <si>
    <t xml:space="preserve">Rond, parfumé &amp; sans acidité </t>
  </si>
  <si>
    <t xml:space="preserve">Léger, fruité &amp; très parfumé </t>
  </si>
  <si>
    <t>Équilibré &amp; parfumé</t>
  </si>
  <si>
    <t>Onctueux, Parfumé &amp; Chocolaté</t>
  </si>
  <si>
    <t>Qantité</t>
  </si>
  <si>
    <t>Prix Unitaire HT</t>
  </si>
  <si>
    <t>MONTANT HT</t>
  </si>
  <si>
    <t xml:space="preserve">Pérou Décaféiné                        </t>
  </si>
  <si>
    <t>Bresil</t>
  </si>
  <si>
    <t>Équilibré &amp; chocolaté</t>
  </si>
  <si>
    <t>Sumatra Gayo</t>
  </si>
  <si>
    <r>
      <rPr>
        <b/>
        <i/>
        <sz val="12"/>
        <color theme="1"/>
        <rFont val="Candara"/>
        <family val="2"/>
      </rPr>
      <t xml:space="preserve">Moka 
Sidamo </t>
    </r>
    <r>
      <rPr>
        <i/>
        <sz val="12"/>
        <color theme="1"/>
        <rFont val="Candara"/>
        <family val="2"/>
      </rPr>
      <t xml:space="preserve">                          </t>
    </r>
  </si>
  <si>
    <t>Pérou
Café Vert</t>
  </si>
  <si>
    <t>Disponible aussi avec toutes les varietés
de café ci-dessus.</t>
  </si>
  <si>
    <t xml:space="preserve">Mon
p'tit Bio                         </t>
  </si>
  <si>
    <t>Globe-trotteur</t>
  </si>
  <si>
    <t>L'Americain</t>
  </si>
  <si>
    <t>La Dagosette</t>
  </si>
  <si>
    <t>Bon de Commande</t>
  </si>
  <si>
    <t>DATE DE LA COMMANDE:</t>
  </si>
  <si>
    <t>CLIENT :</t>
  </si>
  <si>
    <t>ADRESSE LIVRAISON :</t>
  </si>
  <si>
    <t>BREDAMDAGU</t>
  </si>
  <si>
    <t xml:space="preserve">Pérou Décaféiné   </t>
  </si>
  <si>
    <t xml:space="preserve">EMAIL : </t>
  </si>
  <si>
    <t>PERSONNE A CONTACTER :</t>
  </si>
  <si>
    <t>Pérou Décaféiné</t>
  </si>
  <si>
    <t>Commentaires :</t>
  </si>
  <si>
    <t>Corsé &amp; très parfumé</t>
  </si>
  <si>
    <t>GLOBEFTODOS</t>
  </si>
  <si>
    <t>GLOBEFTODOSU</t>
  </si>
  <si>
    <t>TOTAL € HT</t>
  </si>
  <si>
    <t>TTC</t>
  </si>
  <si>
    <t>TVA 5,5 %</t>
  </si>
  <si>
    <t>La RicoDago</t>
  </si>
  <si>
    <t>La Chicorée en grain</t>
  </si>
  <si>
    <t>1kg</t>
  </si>
  <si>
    <t>torréfiée, à filtrer</t>
  </si>
  <si>
    <t>Prix Colisé HT</t>
  </si>
  <si>
    <t>MKSIDFTOKGG</t>
  </si>
  <si>
    <t>Quantité</t>
  </si>
  <si>
    <t>Conditionnement VRAC</t>
  </si>
  <si>
    <t xml:space="preserve">Colisage enKG </t>
  </si>
  <si>
    <t>COLFTOKGG</t>
  </si>
  <si>
    <t>Prix colisé HT</t>
  </si>
  <si>
    <t>Conditionnement Grains en Sachets</t>
  </si>
  <si>
    <t>Conditionnement Moulu en Sachets</t>
  </si>
  <si>
    <t>15kg</t>
  </si>
  <si>
    <t>10kg</t>
  </si>
  <si>
    <t>5kg</t>
  </si>
  <si>
    <t>Prix HT Unitaire</t>
  </si>
  <si>
    <t>Prix HT Colisé</t>
  </si>
  <si>
    <t>X50</t>
  </si>
  <si>
    <t>AMEFTODOS</t>
  </si>
  <si>
    <t>AMEFTODOSU</t>
  </si>
  <si>
    <t>AFRITODOS</t>
  </si>
  <si>
    <t>AFRITODOSU</t>
  </si>
  <si>
    <t>CHICTORKGG</t>
  </si>
  <si>
    <t>400g</t>
  </si>
  <si>
    <t>CHICTOR400</t>
  </si>
  <si>
    <t>1Kg</t>
  </si>
  <si>
    <t>BON DE COMMANDE - TARIFS MAGASIN SECOND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</si>
</sst>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0">
    <font>
      <sz val="11"/>
      <color theme="1"/>
      <name val="Calibri"/>
      <family val="2"/>
      <scheme val="minor"/>
    </font>
    <font>
      <sz val="6"/>
      <color theme="1"/>
      <name val="Candara"/>
      <family val="2"/>
    </font>
    <font>
      <b/>
      <sz val="14"/>
      <color theme="1"/>
      <name val="Candara"/>
      <family val="2"/>
    </font>
    <font>
      <sz val="7"/>
      <color theme="1"/>
      <name val="Calibri"/>
      <family val="2"/>
      <scheme val="minor"/>
    </font>
    <font>
      <sz val="7"/>
      <color theme="1"/>
      <name val="Open Sans"/>
      <family val="2"/>
    </font>
    <font>
      <sz val="6"/>
      <color theme="1"/>
      <name val="Open Sans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andara"/>
      <family val="2"/>
    </font>
    <font>
      <i/>
      <sz val="12"/>
      <color theme="1"/>
      <name val="Candara"/>
      <family val="2"/>
    </font>
    <font>
      <b/>
      <sz val="10"/>
      <color theme="1"/>
      <name val="Candara"/>
      <family val="2"/>
    </font>
    <font>
      <b/>
      <sz val="11"/>
      <color theme="1"/>
      <name val="Candara"/>
      <family val="2"/>
    </font>
    <font>
      <sz val="7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</font>
    <font>
      <b/>
      <i/>
      <sz val="10"/>
      <color theme="1"/>
      <name val="Candara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ndara"/>
      <family val="2"/>
    </font>
    <font>
      <sz val="7"/>
      <color theme="1"/>
      <name val="Candara"/>
      <family val="2"/>
    </font>
    <font>
      <sz val="6"/>
      <color theme="1"/>
      <name val="Calibri"/>
      <family val="2"/>
    </font>
    <font>
      <b/>
      <sz val="7"/>
      <color theme="1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8" xfId="0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textRotation="90"/>
    </xf>
    <xf numFmtId="0" fontId="10" fillId="2" borderId="10" xfId="0" applyNumberFormat="1" applyFont="1" applyFill="1" applyBorder="1" applyAlignment="1">
      <alignment horizontal="center" vertical="center" textRotation="90" wrapText="1"/>
    </xf>
    <xf numFmtId="0" fontId="10" fillId="2" borderId="10" xfId="0" applyNumberFormat="1" applyFont="1" applyFill="1" applyBorder="1" applyAlignment="1">
      <alignment horizontal="center" vertical="center" textRotation="90"/>
    </xf>
    <xf numFmtId="1" fontId="10" fillId="2" borderId="3" xfId="0" applyNumberFormat="1" applyFont="1" applyFill="1" applyBorder="1" applyAlignment="1">
      <alignment horizontal="center" vertical="center" textRotation="90"/>
    </xf>
    <xf numFmtId="1" fontId="10" fillId="2" borderId="10" xfId="0" applyNumberFormat="1" applyFont="1" applyFill="1" applyBorder="1" applyAlignment="1">
      <alignment horizontal="center" vertical="center" textRotation="90"/>
    </xf>
    <xf numFmtId="44" fontId="10" fillId="2" borderId="10" xfId="0" applyNumberFormat="1" applyFont="1" applyFill="1" applyBorder="1" applyAlignment="1">
      <alignment horizontal="center" vertical="center" textRotation="90"/>
    </xf>
    <xf numFmtId="0" fontId="10" fillId="5" borderId="13" xfId="0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1" fontId="12" fillId="2" borderId="19" xfId="0" applyNumberFormat="1" applyFont="1" applyFill="1" applyBorder="1" applyAlignment="1">
      <alignment horizontal="center" vertical="center"/>
    </xf>
    <xf numFmtId="1" fontId="13" fillId="2" borderId="20" xfId="0" applyNumberFormat="1" applyFont="1" applyFill="1" applyBorder="1" applyAlignment="1">
      <alignment horizontal="center" vertical="center"/>
    </xf>
    <xf numFmtId="44" fontId="12" fillId="2" borderId="22" xfId="0" applyNumberFormat="1" applyFont="1" applyFill="1" applyBorder="1" applyAlignment="1">
      <alignment horizontal="right" vertical="center"/>
    </xf>
    <xf numFmtId="44" fontId="13" fillId="2" borderId="23" xfId="0" applyNumberFormat="1" applyFont="1" applyFill="1" applyBorder="1" applyAlignment="1">
      <alignment horizontal="center" vertical="center"/>
    </xf>
    <xf numFmtId="0" fontId="12" fillId="2" borderId="24" xfId="0" applyNumberFormat="1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1" fontId="12" fillId="2" borderId="25" xfId="0" applyNumberFormat="1" applyFont="1" applyFill="1" applyBorder="1" applyAlignment="1">
      <alignment horizontal="center" vertical="center"/>
    </xf>
    <xf numFmtId="1" fontId="13" fillId="2" borderId="26" xfId="0" applyNumberFormat="1" applyFont="1" applyFill="1" applyBorder="1" applyAlignment="1">
      <alignment horizontal="center" vertical="center"/>
    </xf>
    <xf numFmtId="44" fontId="12" fillId="2" borderId="25" xfId="0" applyNumberFormat="1" applyFont="1" applyFill="1" applyBorder="1" applyAlignment="1">
      <alignment horizontal="right" vertical="center"/>
    </xf>
    <xf numFmtId="44" fontId="13" fillId="2" borderId="28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 wrapText="1"/>
    </xf>
    <xf numFmtId="0" fontId="12" fillId="2" borderId="29" xfId="0" applyNumberFormat="1" applyFont="1" applyFill="1" applyBorder="1" applyAlignment="1">
      <alignment horizontal="center" vertical="center"/>
    </xf>
    <xf numFmtId="0" fontId="12" fillId="2" borderId="30" xfId="0" applyNumberFormat="1" applyFont="1" applyFill="1" applyBorder="1" applyAlignment="1">
      <alignment horizontal="center" vertical="center"/>
    </xf>
    <xf numFmtId="1" fontId="12" fillId="2" borderId="30" xfId="0" applyNumberFormat="1" applyFont="1" applyFill="1" applyBorder="1" applyAlignment="1">
      <alignment horizontal="center" vertical="center"/>
    </xf>
    <xf numFmtId="1" fontId="13" fillId="2" borderId="31" xfId="0" applyNumberFormat="1" applyFont="1" applyFill="1" applyBorder="1" applyAlignment="1">
      <alignment horizontal="center" vertical="center" wrapText="1"/>
    </xf>
    <xf numFmtId="1" fontId="12" fillId="2" borderId="30" xfId="0" applyNumberFormat="1" applyFont="1" applyFill="1" applyBorder="1" applyAlignment="1">
      <alignment horizontal="center" vertical="center" wrapText="1"/>
    </xf>
    <xf numFmtId="44" fontId="12" fillId="2" borderId="33" xfId="0" applyNumberFormat="1" applyFont="1" applyFill="1" applyBorder="1" applyAlignment="1">
      <alignment horizontal="right" vertical="center"/>
    </xf>
    <xf numFmtId="44" fontId="13" fillId="2" borderId="34" xfId="0" applyNumberFormat="1" applyFont="1" applyFill="1" applyBorder="1" applyAlignment="1">
      <alignment horizontal="center" vertical="center"/>
    </xf>
    <xf numFmtId="44" fontId="12" fillId="2" borderId="19" xfId="0" applyNumberFormat="1" applyFont="1" applyFill="1" applyBorder="1" applyAlignment="1">
      <alignment horizontal="right" vertical="center"/>
    </xf>
    <xf numFmtId="44" fontId="13" fillId="2" borderId="35" xfId="0" applyNumberFormat="1" applyFont="1" applyFill="1" applyBorder="1" applyAlignment="1">
      <alignment horizontal="center" vertical="center"/>
    </xf>
    <xf numFmtId="44" fontId="13" fillId="2" borderId="36" xfId="0" applyNumberFormat="1" applyFont="1" applyFill="1" applyBorder="1" applyAlignment="1">
      <alignment horizontal="center" vertical="center"/>
    </xf>
    <xf numFmtId="1" fontId="13" fillId="2" borderId="31" xfId="0" applyNumberFormat="1" applyFont="1" applyFill="1" applyBorder="1" applyAlignment="1">
      <alignment horizontal="center" vertical="center"/>
    </xf>
    <xf numFmtId="0" fontId="0" fillId="0" borderId="2" xfId="0" applyBorder="1"/>
    <xf numFmtId="44" fontId="12" fillId="2" borderId="10" xfId="0" applyNumberFormat="1" applyFont="1" applyFill="1" applyBorder="1" applyAlignment="1">
      <alignment horizontal="right" vertical="center"/>
    </xf>
    <xf numFmtId="44" fontId="12" fillId="2" borderId="30" xfId="0" applyNumberFormat="1" applyFont="1" applyFill="1" applyBorder="1" applyAlignment="1">
      <alignment horizontal="right" vertical="center"/>
    </xf>
    <xf numFmtId="44" fontId="12" fillId="2" borderId="37" xfId="0" applyNumberFormat="1" applyFont="1" applyFill="1" applyBorder="1" applyAlignment="1">
      <alignment horizontal="right" vertical="center"/>
    </xf>
    <xf numFmtId="1" fontId="12" fillId="2" borderId="33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14" fillId="2" borderId="26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 applyAlignment="1">
      <alignment horizontal="center" vertical="center"/>
    </xf>
    <xf numFmtId="1" fontId="14" fillId="2" borderId="31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center"/>
    </xf>
    <xf numFmtId="0" fontId="12" fillId="2" borderId="39" xfId="0" applyNumberFormat="1" applyFont="1" applyFill="1" applyBorder="1" applyAlignment="1">
      <alignment horizontal="center" vertical="center"/>
    </xf>
    <xf numFmtId="44" fontId="3" fillId="2" borderId="40" xfId="0" applyNumberFormat="1" applyFont="1" applyFill="1" applyBorder="1" applyAlignment="1">
      <alignment vertical="center"/>
    </xf>
    <xf numFmtId="0" fontId="10" fillId="2" borderId="38" xfId="0" applyFont="1" applyFill="1" applyBorder="1" applyAlignment="1">
      <alignment horizontal="center" vertical="center" textRotation="90"/>
    </xf>
    <xf numFmtId="0" fontId="10" fillId="2" borderId="39" xfId="0" applyNumberFormat="1" applyFont="1" applyFill="1" applyBorder="1" applyAlignment="1">
      <alignment horizontal="center" vertical="center" textRotation="90" wrapText="1"/>
    </xf>
    <xf numFmtId="0" fontId="10" fillId="2" borderId="40" xfId="0" applyNumberFormat="1" applyFont="1" applyFill="1" applyBorder="1" applyAlignment="1">
      <alignment horizontal="center" vertical="center" textRotation="90" wrapText="1"/>
    </xf>
    <xf numFmtId="0" fontId="10" fillId="2" borderId="40" xfId="0" applyNumberFormat="1" applyFont="1" applyFill="1" applyBorder="1" applyAlignment="1">
      <alignment horizontal="center" vertical="center" textRotation="90"/>
    </xf>
    <xf numFmtId="1" fontId="10" fillId="2" borderId="44" xfId="0" applyNumberFormat="1" applyFont="1" applyFill="1" applyBorder="1" applyAlignment="1">
      <alignment horizontal="center" vertical="center" textRotation="90"/>
    </xf>
    <xf numFmtId="1" fontId="10" fillId="2" borderId="40" xfId="0" applyNumberFormat="1" applyFont="1" applyFill="1" applyBorder="1" applyAlignment="1">
      <alignment horizontal="center" vertical="center" textRotation="90"/>
    </xf>
    <xf numFmtId="44" fontId="10" fillId="2" borderId="40" xfId="0" applyNumberFormat="1" applyFont="1" applyFill="1" applyBorder="1" applyAlignment="1">
      <alignment horizontal="center" vertical="center" textRotation="90"/>
    </xf>
    <xf numFmtId="49" fontId="10" fillId="5" borderId="12" xfId="0" applyNumberFormat="1" applyFont="1" applyFill="1" applyBorder="1" applyAlignment="1">
      <alignment horizontal="center" vertical="center" wrapText="1"/>
    </xf>
    <xf numFmtId="1" fontId="12" fillId="2" borderId="18" xfId="0" applyNumberFormat="1" applyFont="1" applyFill="1" applyBorder="1" applyAlignment="1">
      <alignment horizontal="center" vertical="center"/>
    </xf>
    <xf numFmtId="1" fontId="12" fillId="2" borderId="24" xfId="0" applyNumberFormat="1" applyFont="1" applyFill="1" applyBorder="1" applyAlignment="1">
      <alignment horizontal="center" vertical="center"/>
    </xf>
    <xf numFmtId="44" fontId="13" fillId="2" borderId="46" xfId="0" applyNumberFormat="1" applyFont="1" applyFill="1" applyBorder="1" applyAlignment="1">
      <alignment horizontal="center" vertical="center"/>
    </xf>
    <xf numFmtId="1" fontId="12" fillId="2" borderId="29" xfId="0" applyNumberFormat="1" applyFont="1" applyFill="1" applyBorder="1" applyAlignment="1">
      <alignment horizontal="center" vertical="center"/>
    </xf>
    <xf numFmtId="44" fontId="13" fillId="2" borderId="47" xfId="0" applyNumberFormat="1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12" fillId="2" borderId="33" xfId="0" applyNumberFormat="1" applyFont="1" applyFill="1" applyBorder="1" applyAlignment="1">
      <alignment horizontal="center" vertical="center"/>
    </xf>
    <xf numFmtId="1" fontId="13" fillId="2" borderId="48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/>
    </xf>
    <xf numFmtId="0" fontId="12" fillId="2" borderId="37" xfId="0" applyNumberFormat="1" applyFont="1" applyFill="1" applyBorder="1" applyAlignment="1">
      <alignment horizontal="center" vertical="center"/>
    </xf>
    <xf numFmtId="1" fontId="12" fillId="2" borderId="37" xfId="0" applyNumberFormat="1" applyFont="1" applyFill="1" applyBorder="1" applyAlignment="1">
      <alignment horizontal="center" vertical="center"/>
    </xf>
    <xf numFmtId="1" fontId="13" fillId="2" borderId="49" xfId="0" applyNumberFormat="1" applyFont="1" applyFill="1" applyBorder="1" applyAlignment="1">
      <alignment horizontal="center" vertical="center"/>
    </xf>
    <xf numFmtId="0" fontId="12" fillId="2" borderId="5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13" fillId="2" borderId="52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1" fontId="3" fillId="2" borderId="30" xfId="0" applyNumberFormat="1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12" fillId="2" borderId="53" xfId="0" applyNumberFormat="1" applyFont="1" applyFill="1" applyBorder="1" applyAlignment="1">
      <alignment horizontal="center" vertical="center"/>
    </xf>
    <xf numFmtId="1" fontId="5" fillId="2" borderId="54" xfId="0" applyNumberFormat="1" applyFont="1" applyFill="1" applyBorder="1" applyAlignment="1">
      <alignment horizontal="center" vertical="center"/>
    </xf>
    <xf numFmtId="0" fontId="0" fillId="0" borderId="11" xfId="0" applyBorder="1"/>
    <xf numFmtId="0" fontId="10" fillId="2" borderId="4" xfId="0" applyNumberFormat="1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wrapText="1"/>
    </xf>
    <xf numFmtId="44" fontId="3" fillId="2" borderId="22" xfId="0" applyNumberFormat="1" applyFont="1" applyFill="1" applyBorder="1" applyAlignment="1">
      <alignment horizontal="center" vertical="center"/>
    </xf>
    <xf numFmtId="0" fontId="0" fillId="0" borderId="0" xfId="0" applyBorder="1"/>
    <xf numFmtId="0" fontId="21" fillId="2" borderId="17" xfId="0" applyFont="1" applyFill="1" applyBorder="1" applyAlignment="1">
      <alignment wrapText="1"/>
    </xf>
    <xf numFmtId="0" fontId="3" fillId="2" borderId="58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59" xfId="0" applyNumberFormat="1" applyFont="1" applyFill="1" applyBorder="1" applyAlignment="1">
      <alignment horizontal="center" vertical="center"/>
    </xf>
    <xf numFmtId="0" fontId="3" fillId="2" borderId="53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8" fillId="0" borderId="60" xfId="0" applyFont="1" applyBorder="1"/>
    <xf numFmtId="0" fontId="3" fillId="0" borderId="40" xfId="0" applyFont="1" applyBorder="1" applyAlignment="1">
      <alignment horizontal="center"/>
    </xf>
    <xf numFmtId="0" fontId="6" fillId="0" borderId="0" xfId="0" applyFont="1"/>
    <xf numFmtId="0" fontId="3" fillId="0" borderId="54" xfId="0" applyFont="1" applyFill="1" applyBorder="1" applyAlignment="1">
      <alignment horizontal="center"/>
    </xf>
    <xf numFmtId="44" fontId="3" fillId="2" borderId="30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0" fillId="2" borderId="41" xfId="0" applyNumberFormat="1" applyFont="1" applyFill="1" applyBorder="1" applyAlignment="1">
      <alignment horizontal="center" vertical="center" textRotation="90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61" xfId="0" applyNumberFormat="1" applyFont="1" applyFill="1" applyBorder="1" applyAlignment="1">
      <alignment horizontal="center" vertical="center"/>
    </xf>
    <xf numFmtId="164" fontId="12" fillId="2" borderId="30" xfId="0" applyNumberFormat="1" applyFont="1" applyFill="1" applyBorder="1" applyAlignment="1">
      <alignment horizontal="center" vertical="center"/>
    </xf>
    <xf numFmtId="164" fontId="12" fillId="2" borderId="37" xfId="0" applyNumberFormat="1" applyFont="1" applyFill="1" applyBorder="1" applyAlignment="1">
      <alignment horizontal="center" vertical="center"/>
    </xf>
    <xf numFmtId="44" fontId="13" fillId="2" borderId="17" xfId="0" applyNumberFormat="1" applyFont="1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0" fillId="2" borderId="11" xfId="0" applyNumberFormat="1" applyFont="1" applyFill="1" applyBorder="1" applyAlignment="1">
      <alignment horizontal="center" vertical="center" textRotation="90" wrapText="1"/>
    </xf>
    <xf numFmtId="1" fontId="12" fillId="2" borderId="64" xfId="0" applyNumberFormat="1" applyFont="1" applyFill="1" applyBorder="1" applyAlignment="1">
      <alignment horizontal="center" vertical="center"/>
    </xf>
    <xf numFmtId="1" fontId="12" fillId="2" borderId="27" xfId="0" applyNumberFormat="1" applyFont="1" applyFill="1" applyBorder="1" applyAlignment="1">
      <alignment horizontal="center" vertical="center"/>
    </xf>
    <xf numFmtId="1" fontId="12" fillId="2" borderId="32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horizontal="center" vertical="center"/>
    </xf>
    <xf numFmtId="1" fontId="3" fillId="2" borderId="32" xfId="0" applyNumberFormat="1" applyFont="1" applyFill="1" applyBorder="1" applyAlignment="1">
      <alignment horizontal="center" vertical="center"/>
    </xf>
    <xf numFmtId="1" fontId="10" fillId="2" borderId="45" xfId="0" applyNumberFormat="1" applyFont="1" applyFill="1" applyBorder="1" applyAlignment="1">
      <alignment horizontal="center" vertical="center" textRotation="90" wrapText="1"/>
    </xf>
    <xf numFmtId="1" fontId="12" fillId="2" borderId="50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13" fillId="2" borderId="55" xfId="0" applyNumberFormat="1" applyFont="1" applyFill="1" applyBorder="1" applyAlignment="1">
      <alignment horizontal="center" vertical="center"/>
    </xf>
    <xf numFmtId="1" fontId="13" fillId="2" borderId="68" xfId="0" applyNumberFormat="1" applyFont="1" applyFill="1" applyBorder="1" applyAlignment="1">
      <alignment horizontal="center" vertical="center"/>
    </xf>
    <xf numFmtId="1" fontId="13" fillId="2" borderId="51" xfId="0" applyNumberFormat="1" applyFont="1" applyFill="1" applyBorder="1" applyAlignment="1">
      <alignment horizontal="center" vertical="center" wrapText="1"/>
    </xf>
    <xf numFmtId="1" fontId="13" fillId="2" borderId="51" xfId="0" applyNumberFormat="1" applyFont="1" applyFill="1" applyBorder="1" applyAlignment="1">
      <alignment horizontal="center" vertical="center"/>
    </xf>
    <xf numFmtId="0" fontId="14" fillId="2" borderId="55" xfId="0" applyNumberFormat="1" applyFont="1" applyFill="1" applyBorder="1" applyAlignment="1">
      <alignment horizontal="center" vertical="center" wrapText="1"/>
    </xf>
    <xf numFmtId="0" fontId="14" fillId="2" borderId="68" xfId="0" applyNumberFormat="1" applyFont="1" applyFill="1" applyBorder="1" applyAlignment="1">
      <alignment horizontal="center" vertical="center" wrapText="1"/>
    </xf>
    <xf numFmtId="0" fontId="14" fillId="2" borderId="51" xfId="0" applyNumberFormat="1" applyFont="1" applyFill="1" applyBorder="1" applyAlignment="1">
      <alignment horizontal="center" vertical="center" wrapText="1"/>
    </xf>
    <xf numFmtId="0" fontId="14" fillId="2" borderId="41" xfId="0" applyNumberFormat="1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center" vertical="center" textRotation="90"/>
    </xf>
    <xf numFmtId="44" fontId="13" fillId="2" borderId="42" xfId="0" applyNumberFormat="1" applyFont="1" applyFill="1" applyBorder="1" applyAlignment="1">
      <alignment horizontal="center" vertical="center"/>
    </xf>
    <xf numFmtId="44" fontId="13" fillId="2" borderId="65" xfId="0" applyNumberFormat="1" applyFont="1" applyFill="1" applyBorder="1" applyAlignment="1">
      <alignment horizontal="center" vertical="center"/>
    </xf>
    <xf numFmtId="44" fontId="13" fillId="2" borderId="66" xfId="0" applyNumberFormat="1" applyFont="1" applyFill="1" applyBorder="1" applyAlignment="1">
      <alignment horizontal="center" vertical="center"/>
    </xf>
    <xf numFmtId="44" fontId="10" fillId="2" borderId="3" xfId="0" applyNumberFormat="1" applyFont="1" applyFill="1" applyBorder="1" applyAlignment="1">
      <alignment horizontal="center" vertical="center" textRotation="90"/>
    </xf>
    <xf numFmtId="0" fontId="26" fillId="5" borderId="0" xfId="0" applyNumberFormat="1" applyFont="1" applyFill="1" applyBorder="1" applyAlignment="1">
      <alignment horizontal="center" vertical="center" wrapText="1"/>
    </xf>
    <xf numFmtId="1" fontId="10" fillId="2" borderId="37" xfId="0" applyNumberFormat="1" applyFont="1" applyFill="1" applyBorder="1" applyAlignment="1">
      <alignment horizontal="center" vertical="center" textRotation="90"/>
    </xf>
    <xf numFmtId="1" fontId="10" fillId="2" borderId="5" xfId="0" applyNumberFormat="1" applyFont="1" applyFill="1" applyBorder="1" applyAlignment="1">
      <alignment horizontal="center" vertical="center" textRotation="90"/>
    </xf>
    <xf numFmtId="164" fontId="12" fillId="2" borderId="25" xfId="0" applyNumberFormat="1" applyFont="1" applyFill="1" applyBorder="1" applyAlignment="1">
      <alignment horizontal="center" vertical="center"/>
    </xf>
    <xf numFmtId="164" fontId="27" fillId="5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7" fillId="5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2" fillId="2" borderId="68" xfId="0" applyNumberFormat="1" applyFont="1" applyFill="1" applyBorder="1" applyAlignment="1">
      <alignment horizontal="center" vertical="center"/>
    </xf>
    <xf numFmtId="164" fontId="3" fillId="2" borderId="68" xfId="0" applyNumberFormat="1" applyFont="1" applyFill="1" applyBorder="1" applyAlignment="1">
      <alignment horizontal="center" vertical="center" wrapText="1"/>
    </xf>
    <xf numFmtId="44" fontId="12" fillId="2" borderId="61" xfId="0" applyNumberFormat="1" applyFont="1" applyFill="1" applyBorder="1" applyAlignment="1">
      <alignment horizontal="right" vertical="center"/>
    </xf>
    <xf numFmtId="44" fontId="12" fillId="2" borderId="68" xfId="0" applyNumberFormat="1" applyFont="1" applyFill="1" applyBorder="1" applyAlignment="1">
      <alignment horizontal="right" vertical="center"/>
    </xf>
    <xf numFmtId="44" fontId="12" fillId="2" borderId="3" xfId="0" applyNumberFormat="1" applyFont="1" applyFill="1" applyBorder="1" applyAlignment="1">
      <alignment horizontal="right" vertical="center"/>
    </xf>
    <xf numFmtId="44" fontId="12" fillId="2" borderId="5" xfId="0" applyNumberFormat="1" applyFont="1" applyFill="1" applyBorder="1" applyAlignment="1">
      <alignment horizontal="right" vertical="center"/>
    </xf>
    <xf numFmtId="44" fontId="12" fillId="2" borderId="51" xfId="0" applyNumberFormat="1" applyFont="1" applyFill="1" applyBorder="1" applyAlignment="1">
      <alignment horizontal="right" vertical="center"/>
    </xf>
    <xf numFmtId="44" fontId="12" fillId="2" borderId="55" xfId="0" applyNumberFormat="1" applyFont="1" applyFill="1" applyBorder="1" applyAlignment="1">
      <alignment horizontal="right" vertical="center"/>
    </xf>
    <xf numFmtId="44" fontId="10" fillId="2" borderId="41" xfId="0" applyNumberFormat="1" applyFont="1" applyFill="1" applyBorder="1" applyAlignment="1">
      <alignment horizontal="center" vertical="center" textRotation="90"/>
    </xf>
    <xf numFmtId="1" fontId="12" fillId="2" borderId="69" xfId="0" applyNumberFormat="1" applyFont="1" applyFill="1" applyBorder="1" applyAlignment="1">
      <alignment horizontal="center" vertical="center"/>
    </xf>
    <xf numFmtId="1" fontId="12" fillId="2" borderId="70" xfId="0" applyNumberFormat="1" applyFont="1" applyFill="1" applyBorder="1" applyAlignment="1">
      <alignment horizontal="center" vertical="center" wrapText="1"/>
    </xf>
    <xf numFmtId="164" fontId="12" fillId="2" borderId="51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/>
    </xf>
    <xf numFmtId="164" fontId="12" fillId="2" borderId="51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 textRotation="90"/>
    </xf>
    <xf numFmtId="164" fontId="12" fillId="2" borderId="61" xfId="0" applyNumberFormat="1" applyFont="1" applyFill="1" applyBorder="1" applyAlignment="1">
      <alignment horizontal="right" vertical="center"/>
    </xf>
    <xf numFmtId="164" fontId="12" fillId="2" borderId="68" xfId="0" applyNumberFormat="1" applyFont="1" applyFill="1" applyBorder="1" applyAlignment="1">
      <alignment horizontal="right" vertical="center"/>
    </xf>
    <xf numFmtId="164" fontId="12" fillId="2" borderId="3" xfId="0" applyNumberFormat="1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>
      <alignment horizontal="right" vertical="center"/>
    </xf>
    <xf numFmtId="164" fontId="12" fillId="2" borderId="51" xfId="0" applyNumberFormat="1" applyFont="1" applyFill="1" applyBorder="1" applyAlignment="1">
      <alignment horizontal="right" vertical="center"/>
    </xf>
    <xf numFmtId="164" fontId="12" fillId="2" borderId="55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center" vertical="center" textRotation="90"/>
    </xf>
    <xf numFmtId="164" fontId="3" fillId="2" borderId="30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/>
    </xf>
    <xf numFmtId="44" fontId="3" fillId="2" borderId="41" xfId="0" applyNumberFormat="1" applyFont="1" applyFill="1" applyBorder="1" applyAlignment="1">
      <alignment vertical="center"/>
    </xf>
    <xf numFmtId="1" fontId="20" fillId="2" borderId="20" xfId="0" applyNumberFormat="1" applyFont="1" applyFill="1" applyBorder="1" applyAlignment="1">
      <alignment horizontal="center" vertical="center"/>
    </xf>
    <xf numFmtId="1" fontId="20" fillId="2" borderId="26" xfId="0" applyNumberFormat="1" applyFont="1" applyFill="1" applyBorder="1" applyAlignment="1">
      <alignment horizontal="center" vertical="center"/>
    </xf>
    <xf numFmtId="1" fontId="20" fillId="2" borderId="31" xfId="0" applyNumberFormat="1" applyFont="1" applyFill="1" applyBorder="1" applyAlignment="1">
      <alignment horizontal="center" vertical="center"/>
    </xf>
    <xf numFmtId="1" fontId="20" fillId="2" borderId="48" xfId="0" applyNumberFormat="1" applyFont="1" applyFill="1" applyBorder="1" applyAlignment="1">
      <alignment horizontal="center" vertical="center"/>
    </xf>
    <xf numFmtId="0" fontId="18" fillId="2" borderId="26" xfId="0" applyNumberFormat="1" applyFont="1" applyFill="1" applyBorder="1" applyAlignment="1">
      <alignment horizontal="center" vertical="center" wrapText="1"/>
    </xf>
    <xf numFmtId="0" fontId="29" fillId="5" borderId="0" xfId="0" applyNumberFormat="1" applyFont="1" applyFill="1" applyBorder="1" applyAlignment="1">
      <alignment horizontal="center" vertical="center" wrapText="1"/>
    </xf>
    <xf numFmtId="1" fontId="20" fillId="2" borderId="23" xfId="0" applyNumberFormat="1" applyFont="1" applyFill="1" applyBorder="1" applyAlignment="1">
      <alignment horizontal="center" vertical="center"/>
    </xf>
    <xf numFmtId="1" fontId="20" fillId="2" borderId="65" xfId="0" applyNumberFormat="1" applyFont="1" applyFill="1" applyBorder="1" applyAlignment="1">
      <alignment horizontal="center" vertical="center"/>
    </xf>
    <xf numFmtId="1" fontId="20" fillId="2" borderId="66" xfId="0" applyNumberFormat="1" applyFont="1" applyFill="1" applyBorder="1" applyAlignment="1">
      <alignment horizontal="center" vertical="center"/>
    </xf>
    <xf numFmtId="1" fontId="20" fillId="2" borderId="66" xfId="0" applyNumberFormat="1" applyFont="1" applyFill="1" applyBorder="1" applyAlignment="1">
      <alignment horizontal="center" vertical="center" wrapText="1"/>
    </xf>
    <xf numFmtId="1" fontId="20" fillId="2" borderId="67" xfId="0" applyNumberFormat="1" applyFont="1" applyFill="1" applyBorder="1" applyAlignment="1">
      <alignment horizontal="center" vertical="center"/>
    </xf>
    <xf numFmtId="0" fontId="18" fillId="0" borderId="0" xfId="0" applyFont="1"/>
    <xf numFmtId="1" fontId="20" fillId="2" borderId="55" xfId="0" applyNumberFormat="1" applyFont="1" applyFill="1" applyBorder="1" applyAlignment="1">
      <alignment horizontal="center" vertical="center"/>
    </xf>
    <xf numFmtId="1" fontId="20" fillId="2" borderId="68" xfId="0" applyNumberFormat="1" applyFont="1" applyFill="1" applyBorder="1" applyAlignment="1">
      <alignment horizontal="center" vertical="center"/>
    </xf>
    <xf numFmtId="1" fontId="20" fillId="2" borderId="51" xfId="0" applyNumberFormat="1" applyFont="1" applyFill="1" applyBorder="1" applyAlignment="1">
      <alignment horizontal="center" vertical="center" wrapText="1"/>
    </xf>
    <xf numFmtId="44" fontId="13" fillId="2" borderId="27" xfId="0" applyNumberFormat="1" applyFont="1" applyFill="1" applyBorder="1" applyAlignment="1">
      <alignment horizontal="center" vertical="center"/>
    </xf>
    <xf numFmtId="44" fontId="13" fillId="2" borderId="50" xfId="0" applyNumberFormat="1" applyFont="1" applyFill="1" applyBorder="1" applyAlignment="1">
      <alignment horizontal="center" vertical="center"/>
    </xf>
    <xf numFmtId="44" fontId="13" fillId="2" borderId="72" xfId="0" applyNumberFormat="1" applyFont="1" applyFill="1" applyBorder="1" applyAlignment="1">
      <alignment horizontal="center" vertical="center"/>
    </xf>
    <xf numFmtId="44" fontId="13" fillId="2" borderId="12" xfId="0" applyNumberFormat="1" applyFont="1" applyFill="1" applyBorder="1" applyAlignment="1">
      <alignment horizontal="center" vertical="center"/>
    </xf>
    <xf numFmtId="1" fontId="20" fillId="2" borderId="49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 wrapText="1"/>
    </xf>
    <xf numFmtId="0" fontId="18" fillId="2" borderId="20" xfId="0" applyNumberFormat="1" applyFont="1" applyFill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center" wrapText="1"/>
    </xf>
    <xf numFmtId="0" fontId="18" fillId="2" borderId="31" xfId="0" applyNumberFormat="1" applyFont="1" applyFill="1" applyBorder="1" applyAlignment="1">
      <alignment horizontal="center" vertical="center" wrapText="1"/>
    </xf>
    <xf numFmtId="0" fontId="25" fillId="2" borderId="73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14" fillId="2" borderId="40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18" fillId="2" borderId="44" xfId="0" applyNumberFormat="1" applyFont="1" applyFill="1" applyBorder="1" applyAlignment="1">
      <alignment horizontal="center" vertical="center" wrapText="1"/>
    </xf>
    <xf numFmtId="1" fontId="10" fillId="2" borderId="50" xfId="0" applyNumberFormat="1" applyFont="1" applyFill="1" applyBorder="1" applyAlignment="1">
      <alignment horizontal="center" vertical="center" textRotation="90" wrapText="1"/>
    </xf>
    <xf numFmtId="0" fontId="10" fillId="2" borderId="37" xfId="0" applyNumberFormat="1" applyFont="1" applyFill="1" applyBorder="1" applyAlignment="1">
      <alignment horizontal="center" vertical="center" textRotation="90" wrapText="1"/>
    </xf>
    <xf numFmtId="164" fontId="10" fillId="2" borderId="37" xfId="0" applyNumberFormat="1" applyFont="1" applyFill="1" applyBorder="1" applyAlignment="1">
      <alignment horizontal="center" vertical="center" textRotation="90"/>
    </xf>
    <xf numFmtId="164" fontId="10" fillId="2" borderId="5" xfId="0" applyNumberFormat="1" applyFont="1" applyFill="1" applyBorder="1" applyAlignment="1">
      <alignment horizontal="center" vertical="center" textRotation="90"/>
    </xf>
    <xf numFmtId="164" fontId="10" fillId="2" borderId="40" xfId="0" applyNumberFormat="1" applyFont="1" applyFill="1" applyBorder="1" applyAlignment="1">
      <alignment horizontal="center" vertical="center" textRotation="90"/>
    </xf>
    <xf numFmtId="1" fontId="12" fillId="2" borderId="13" xfId="0" applyNumberFormat="1" applyFont="1" applyFill="1" applyBorder="1" applyAlignment="1">
      <alignment horizontal="center" vertical="center"/>
    </xf>
    <xf numFmtId="1" fontId="20" fillId="2" borderId="34" xfId="0" applyNumberFormat="1" applyFont="1" applyFill="1" applyBorder="1" applyAlignment="1">
      <alignment horizontal="center" vertical="center"/>
    </xf>
    <xf numFmtId="1" fontId="20" fillId="2" borderId="52" xfId="0" applyNumberFormat="1" applyFont="1" applyFill="1" applyBorder="1" applyAlignment="1">
      <alignment horizontal="center" vertical="center"/>
    </xf>
    <xf numFmtId="164" fontId="12" fillId="2" borderId="71" xfId="0" applyNumberFormat="1" applyFont="1" applyFill="1" applyBorder="1" applyAlignment="1">
      <alignment horizontal="center" vertical="center"/>
    </xf>
    <xf numFmtId="164" fontId="12" fillId="2" borderId="29" xfId="0" applyNumberFormat="1" applyFont="1" applyFill="1" applyBorder="1" applyAlignment="1">
      <alignment horizontal="center" vertical="center" wrapText="1"/>
    </xf>
    <xf numFmtId="164" fontId="12" fillId="2" borderId="74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1" fontId="12" fillId="2" borderId="50" xfId="0" applyNumberFormat="1" applyFont="1" applyFill="1" applyBorder="1" applyAlignment="1">
      <alignment horizontal="center" vertical="center" wrapText="1"/>
    </xf>
    <xf numFmtId="1" fontId="12" fillId="2" borderId="75" xfId="0" applyNumberFormat="1" applyFont="1" applyFill="1" applyBorder="1" applyAlignment="1">
      <alignment horizontal="center" vertical="center"/>
    </xf>
    <xf numFmtId="1" fontId="12" fillId="2" borderId="76" xfId="0" applyNumberFormat="1" applyFont="1" applyFill="1" applyBorder="1" applyAlignment="1">
      <alignment horizontal="center" vertical="center"/>
    </xf>
    <xf numFmtId="1" fontId="12" fillId="2" borderId="77" xfId="0" applyNumberFormat="1" applyFont="1" applyFill="1" applyBorder="1" applyAlignment="1">
      <alignment horizontal="center" vertical="center" wrapText="1"/>
    </xf>
    <xf numFmtId="1" fontId="12" fillId="2" borderId="78" xfId="0" applyNumberFormat="1" applyFont="1" applyFill="1" applyBorder="1" applyAlignment="1">
      <alignment horizontal="center" vertical="center"/>
    </xf>
    <xf numFmtId="164" fontId="12" fillId="2" borderId="33" xfId="0" applyNumberFormat="1" applyFont="1" applyFill="1" applyBorder="1" applyAlignment="1">
      <alignment horizontal="center" vertical="center"/>
    </xf>
    <xf numFmtId="1" fontId="12" fillId="2" borderId="79" xfId="0" applyNumberFormat="1" applyFont="1" applyFill="1" applyBorder="1" applyAlignment="1">
      <alignment horizontal="center" vertical="center"/>
    </xf>
    <xf numFmtId="1" fontId="12" fillId="2" borderId="80" xfId="0" applyNumberFormat="1" applyFont="1" applyFill="1" applyBorder="1" applyAlignment="1">
      <alignment horizontal="center" vertical="center"/>
    </xf>
    <xf numFmtId="164" fontId="12" fillId="2" borderId="29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right" vertical="center"/>
    </xf>
    <xf numFmtId="164" fontId="12" fillId="2" borderId="30" xfId="0" applyNumberFormat="1" applyFont="1" applyFill="1" applyBorder="1" applyAlignment="1">
      <alignment horizontal="right" vertical="center"/>
    </xf>
    <xf numFmtId="164" fontId="13" fillId="2" borderId="20" xfId="0" applyNumberFormat="1" applyFont="1" applyFill="1" applyBorder="1" applyAlignment="1">
      <alignment horizontal="center" vertical="center"/>
    </xf>
    <xf numFmtId="164" fontId="13" fillId="2" borderId="31" xfId="0" applyNumberFormat="1" applyFont="1" applyFill="1" applyBorder="1" applyAlignment="1">
      <alignment horizontal="center" vertical="center"/>
    </xf>
    <xf numFmtId="164" fontId="13" fillId="2" borderId="44" xfId="0" applyNumberFormat="1" applyFont="1" applyFill="1" applyBorder="1" applyAlignment="1">
      <alignment horizontal="center" vertical="center"/>
    </xf>
    <xf numFmtId="164" fontId="13" fillId="2" borderId="52" xfId="0" applyNumberFormat="1" applyFont="1" applyFill="1" applyBorder="1" applyAlignment="1">
      <alignment horizontal="center" vertical="center"/>
    </xf>
    <xf numFmtId="44" fontId="3" fillId="2" borderId="29" xfId="0" applyNumberFormat="1" applyFont="1" applyFill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center" vertical="center"/>
    </xf>
    <xf numFmtId="164" fontId="13" fillId="2" borderId="81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/>
    </xf>
    <xf numFmtId="0" fontId="1" fillId="0" borderId="57" xfId="0" applyFont="1" applyFill="1" applyBorder="1"/>
    <xf numFmtId="0" fontId="3" fillId="2" borderId="70" xfId="0" applyNumberFormat="1" applyFont="1" applyFill="1" applyBorder="1" applyAlignment="1">
      <alignment horizontal="center" vertical="center"/>
    </xf>
    <xf numFmtId="164" fontId="3" fillId="0" borderId="54" xfId="0" applyNumberFormat="1" applyFont="1" applyBorder="1" applyAlignment="1">
      <alignment horizontal="center"/>
    </xf>
    <xf numFmtId="0" fontId="0" fillId="0" borderId="14" xfId="0" applyBorder="1"/>
    <xf numFmtId="164" fontId="3" fillId="0" borderId="37" xfId="0" applyNumberFormat="1" applyFont="1" applyBorder="1" applyAlignment="1">
      <alignment horizontal="center"/>
    </xf>
    <xf numFmtId="164" fontId="0" fillId="0" borderId="14" xfId="0" applyNumberFormat="1" applyBorder="1"/>
    <xf numFmtId="0" fontId="7" fillId="0" borderId="2" xfId="0" applyFont="1" applyBorder="1" applyAlignment="1">
      <alignment horizont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22" fillId="0" borderId="45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4" fontId="22" fillId="0" borderId="45" xfId="0" applyNumberFormat="1" applyFont="1" applyBorder="1" applyAlignment="1">
      <alignment horizontal="center" vertical="center"/>
    </xf>
    <xf numFmtId="4" fontId="22" fillId="0" borderId="43" xfId="0" applyNumberFormat="1" applyFont="1" applyBorder="1" applyAlignment="1">
      <alignment horizontal="center" vertical="center"/>
    </xf>
    <xf numFmtId="4" fontId="22" fillId="0" borderId="42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3" fillId="2" borderId="51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/>
    </xf>
    <xf numFmtId="44" fontId="3" fillId="2" borderId="41" xfId="0" applyNumberFormat="1" applyFont="1" applyFill="1" applyBorder="1" applyAlignment="1">
      <alignment horizontal="center" vertical="center"/>
    </xf>
    <xf numFmtId="44" fontId="3" fillId="2" borderId="39" xfId="0" applyNumberFormat="1" applyFont="1" applyFill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 vertical="center"/>
    </xf>
    <xf numFmtId="164" fontId="13" fillId="2" borderId="48" xfId="0" applyNumberFormat="1" applyFont="1" applyFill="1" applyBorder="1" applyAlignment="1">
      <alignment horizontal="center" vertical="center"/>
    </xf>
    <xf numFmtId="164" fontId="3" fillId="0" borderId="61" xfId="0" applyNumberFormat="1" applyFont="1" applyBorder="1" applyAlignment="1">
      <alignment horizontal="center" vertical="center"/>
    </xf>
    <xf numFmtId="164" fontId="3" fillId="0" borderId="5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59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58" xfId="0" applyNumberFormat="1" applyFont="1" applyFill="1" applyBorder="1" applyAlignment="1">
      <alignment horizontal="center" vertical="center"/>
    </xf>
    <xf numFmtId="0" fontId="3" fillId="2" borderId="82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3" fillId="2" borderId="55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/>
    </xf>
    <xf numFmtId="164" fontId="3" fillId="8" borderId="33" xfId="0" applyNumberFormat="1" applyFont="1" applyFill="1" applyBorder="1" applyAlignment="1">
      <alignment horizontal="center"/>
    </xf>
    <xf numFmtId="44" fontId="10" fillId="2" borderId="41" xfId="0" applyNumberFormat="1" applyFont="1" applyFill="1" applyBorder="1" applyAlignment="1">
      <alignment horizontal="center" vertical="center" textRotation="90"/>
    </xf>
    <xf numFmtId="44" fontId="10" fillId="2" borderId="39" xfId="0" applyNumberFormat="1" applyFont="1" applyFill="1" applyBorder="1" applyAlignment="1">
      <alignment horizontal="center" vertical="center" textRotation="90"/>
    </xf>
    <xf numFmtId="1" fontId="12" fillId="2" borderId="19" xfId="0" applyNumberFormat="1" applyFont="1" applyFill="1" applyBorder="1" applyAlignment="1">
      <alignment horizontal="center" vertical="center"/>
    </xf>
    <xf numFmtId="1" fontId="12" fillId="2" borderId="25" xfId="0" applyNumberFormat="1" applyFont="1" applyFill="1" applyBorder="1" applyAlignment="1">
      <alignment horizontal="center" vertical="center"/>
    </xf>
    <xf numFmtId="1" fontId="12" fillId="2" borderId="30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/>
    </xf>
    <xf numFmtId="164" fontId="12" fillId="2" borderId="30" xfId="0" applyNumberFormat="1" applyFont="1" applyFill="1" applyBorder="1" applyAlignment="1">
      <alignment horizontal="center" vertical="center"/>
    </xf>
    <xf numFmtId="1" fontId="12" fillId="2" borderId="22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2" fillId="2" borderId="54" xfId="0" applyNumberFormat="1" applyFont="1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54" xfId="0" applyNumberFormat="1" applyFont="1" applyFill="1" applyBorder="1" applyAlignment="1">
      <alignment horizontal="center" vertical="center"/>
    </xf>
    <xf numFmtId="164" fontId="12" fillId="2" borderId="59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62" xfId="0" applyNumberFormat="1" applyFont="1" applyFill="1" applyBorder="1" applyAlignment="1">
      <alignment horizontal="center" vertical="center"/>
    </xf>
    <xf numFmtId="1" fontId="12" fillId="2" borderId="59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62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57" xfId="0" applyNumberFormat="1" applyFont="1" applyFill="1" applyBorder="1" applyAlignment="1">
      <alignment horizontal="center" vertical="center"/>
    </xf>
    <xf numFmtId="164" fontId="14" fillId="0" borderId="45" xfId="0" applyNumberFormat="1" applyFont="1" applyBorder="1" applyAlignment="1">
      <alignment horizontal="center" vertical="center"/>
    </xf>
    <xf numFmtId="44" fontId="14" fillId="0" borderId="43" xfId="0" applyNumberFormat="1" applyFont="1" applyBorder="1" applyAlignment="1">
      <alignment horizontal="center" vertical="center"/>
    </xf>
    <xf numFmtId="44" fontId="14" fillId="0" borderId="42" xfId="0" applyNumberFormat="1" applyFont="1" applyBorder="1" applyAlignment="1">
      <alignment horizontal="center" vertical="center"/>
    </xf>
    <xf numFmtId="44" fontId="23" fillId="0" borderId="45" xfId="0" applyNumberFormat="1" applyFont="1" applyBorder="1" applyAlignment="1">
      <alignment vertical="center"/>
    </xf>
    <xf numFmtId="44" fontId="23" fillId="0" borderId="43" xfId="0" applyNumberFormat="1" applyFont="1" applyBorder="1" applyAlignment="1">
      <alignment vertical="center"/>
    </xf>
    <xf numFmtId="44" fontId="23" fillId="0" borderId="42" xfId="0" applyNumberFormat="1" applyFont="1" applyBorder="1" applyAlignment="1">
      <alignment vertical="center"/>
    </xf>
    <xf numFmtId="1" fontId="3" fillId="2" borderId="22" xfId="0" applyNumberFormat="1" applyFont="1" applyFill="1" applyBorder="1" applyAlignment="1">
      <alignment horizontal="center" vertical="center"/>
    </xf>
    <xf numFmtId="1" fontId="3" fillId="2" borderId="54" xfId="0" applyNumberFormat="1" applyFont="1" applyFill="1" applyBorder="1" applyAlignment="1">
      <alignment horizontal="center" vertical="center"/>
    </xf>
    <xf numFmtId="0" fontId="19" fillId="0" borderId="45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1" fontId="4" fillId="2" borderId="22" xfId="0" applyNumberFormat="1" applyFont="1" applyFill="1" applyBorder="1" applyAlignment="1">
      <alignment horizontal="center" vertical="center"/>
    </xf>
    <xf numFmtId="1" fontId="4" fillId="2" borderId="54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2" fillId="3" borderId="4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164" fontId="23" fillId="0" borderId="45" xfId="0" applyNumberFormat="1" applyFont="1" applyBorder="1" applyAlignment="1">
      <alignment horizontal="center" vertical="center"/>
    </xf>
    <xf numFmtId="44" fontId="23" fillId="0" borderId="43" xfId="0" applyNumberFormat="1" applyFont="1" applyBorder="1" applyAlignment="1">
      <alignment horizontal="center" vertical="center"/>
    </xf>
    <xf numFmtId="44" fontId="23" fillId="0" borderId="42" xfId="0" applyNumberFormat="1" applyFont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5" fillId="2" borderId="43" xfId="0" applyNumberFormat="1" applyFont="1" applyFill="1" applyBorder="1" applyAlignment="1">
      <alignment horizontal="center" vertical="center" wrapText="1"/>
    </xf>
    <xf numFmtId="0" fontId="15" fillId="2" borderId="43" xfId="0" applyNumberFormat="1" applyFont="1" applyFill="1" applyBorder="1" applyAlignment="1">
      <alignment horizontal="center" vertical="center"/>
    </xf>
    <xf numFmtId="0" fontId="15" fillId="2" borderId="39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2" fillId="4" borderId="45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textRotation="90"/>
    </xf>
    <xf numFmtId="1" fontId="11" fillId="2" borderId="16" xfId="0" applyNumberFormat="1" applyFont="1" applyFill="1" applyBorder="1" applyAlignment="1">
      <alignment horizontal="center" vertical="center" textRotation="90"/>
    </xf>
    <xf numFmtId="0" fontId="2" fillId="5" borderId="0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1" fontId="12" fillId="2" borderId="61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2" fillId="2" borderId="22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54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57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" fontId="3" fillId="2" borderId="41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8" fillId="2" borderId="10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54" xfId="0" applyNumberFormat="1" applyFont="1" applyFill="1" applyBorder="1" applyAlignment="1">
      <alignment horizontal="center" vertical="center" wrapText="1"/>
    </xf>
    <xf numFmtId="1" fontId="11" fillId="6" borderId="17" xfId="0" applyNumberFormat="1" applyFont="1" applyFill="1" applyBorder="1" applyAlignment="1">
      <alignment horizontal="center" vertical="center" textRotation="90"/>
    </xf>
    <xf numFmtId="1" fontId="11" fillId="6" borderId="16" xfId="0" applyNumberFormat="1" applyFont="1" applyFill="1" applyBorder="1" applyAlignment="1">
      <alignment horizontal="center" vertical="center" textRotation="90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1" fontId="28" fillId="2" borderId="5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5" borderId="45" xfId="0" applyNumberFormat="1" applyFont="1" applyFill="1" applyBorder="1" applyAlignment="1">
      <alignment horizontal="center" vertical="center" wrapText="1"/>
    </xf>
    <xf numFmtId="0" fontId="2" fillId="5" borderId="43" xfId="0" applyNumberFormat="1" applyFont="1" applyFill="1" applyBorder="1" applyAlignment="1">
      <alignment horizontal="center" vertical="center" wrapText="1"/>
    </xf>
    <xf numFmtId="0" fontId="2" fillId="5" borderId="42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CEC2"/>
      <color rgb="FFE0C6D7"/>
      <color rgb="FFB6B2C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1571625</xdr:colOff>
      <xdr:row>63</xdr:row>
      <xdr:rowOff>54768</xdr:rowOff>
    </xdr:from>
    <xdr:to>
      <xdr:col>0</xdr:col>
      <xdr:colOff>1763095</xdr:colOff>
      <xdr:row>64</xdr:row>
      <xdr:rowOff>27834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6656843"/>
          <a:ext cx="191470" cy="23024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86</xdr:row>
      <xdr:rowOff>18475</xdr:rowOff>
    </xdr:from>
    <xdr:to>
      <xdr:col>0</xdr:col>
      <xdr:colOff>1671890</xdr:colOff>
      <xdr:row>86</xdr:row>
      <xdr:rowOff>187544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1735475"/>
          <a:ext cx="147890" cy="169069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65</xdr:row>
      <xdr:rowOff>66277</xdr:rowOff>
    </xdr:from>
    <xdr:to>
      <xdr:col>0</xdr:col>
      <xdr:colOff>1788319</xdr:colOff>
      <xdr:row>66</xdr:row>
      <xdr:rowOff>11734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7144602"/>
          <a:ext cx="273844" cy="155007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67</xdr:row>
      <xdr:rowOff>47624</xdr:rowOff>
    </xdr:from>
    <xdr:to>
      <xdr:col>0</xdr:col>
      <xdr:colOff>1763095</xdr:colOff>
      <xdr:row>68</xdr:row>
      <xdr:rowOff>58119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7592674"/>
          <a:ext cx="191470" cy="229570"/>
        </a:xfrm>
        <a:prstGeom prst="rect">
          <a:avLst/>
        </a:prstGeom>
      </xdr:spPr>
    </xdr:pic>
    <xdr:clientData/>
  </xdr:twoCellAnchor>
  <xdr:twoCellAnchor editAs="oneCell">
    <xdr:from>
      <xdr:col>0</xdr:col>
      <xdr:colOff>1590675</xdr:colOff>
      <xdr:row>69</xdr:row>
      <xdr:rowOff>42628</xdr:rowOff>
    </xdr:from>
    <xdr:to>
      <xdr:col>0</xdr:col>
      <xdr:colOff>1782145</xdr:colOff>
      <xdr:row>70</xdr:row>
      <xdr:rowOff>29692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8044878"/>
          <a:ext cx="191470" cy="225189"/>
        </a:xfrm>
        <a:prstGeom prst="rect">
          <a:avLst/>
        </a:prstGeom>
      </xdr:spPr>
    </xdr:pic>
    <xdr:clientData/>
  </xdr:twoCellAnchor>
  <xdr:twoCellAnchor editAs="oneCell">
    <xdr:from>
      <xdr:col>0</xdr:col>
      <xdr:colOff>1581150</xdr:colOff>
      <xdr:row>71</xdr:row>
      <xdr:rowOff>35818</xdr:rowOff>
    </xdr:from>
    <xdr:to>
      <xdr:col>0</xdr:col>
      <xdr:colOff>1772620</xdr:colOff>
      <xdr:row>72</xdr:row>
      <xdr:rowOff>47864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8466693"/>
          <a:ext cx="191470" cy="231121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74</xdr:row>
      <xdr:rowOff>64940</xdr:rowOff>
    </xdr:from>
    <xdr:to>
      <xdr:col>0</xdr:col>
      <xdr:colOff>1763095</xdr:colOff>
      <xdr:row>75</xdr:row>
      <xdr:rowOff>103698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162565"/>
          <a:ext cx="191470" cy="229258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76</xdr:row>
      <xdr:rowOff>110752</xdr:rowOff>
    </xdr:from>
    <xdr:to>
      <xdr:col>0</xdr:col>
      <xdr:colOff>1763095</xdr:colOff>
      <xdr:row>77</xdr:row>
      <xdr:rowOff>81834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608427"/>
          <a:ext cx="191470" cy="228257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78</xdr:row>
      <xdr:rowOff>86724</xdr:rowOff>
    </xdr:from>
    <xdr:to>
      <xdr:col>0</xdr:col>
      <xdr:colOff>1763095</xdr:colOff>
      <xdr:row>79</xdr:row>
      <xdr:rowOff>104444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0051124"/>
          <a:ext cx="191470" cy="227270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80</xdr:row>
      <xdr:rowOff>66674</xdr:rowOff>
    </xdr:from>
    <xdr:to>
      <xdr:col>0</xdr:col>
      <xdr:colOff>1763095</xdr:colOff>
      <xdr:row>81</xdr:row>
      <xdr:rowOff>81797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0450174"/>
          <a:ext cx="191470" cy="22467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85</xdr:row>
      <xdr:rowOff>25066</xdr:rowOff>
    </xdr:from>
    <xdr:to>
      <xdr:col>0</xdr:col>
      <xdr:colOff>1772345</xdr:colOff>
      <xdr:row>85</xdr:row>
      <xdr:rowOff>190500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A6EC6053-59B0-4CC5-B57D-E2860C42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1522991"/>
          <a:ext cx="248345" cy="16543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87</xdr:row>
      <xdr:rowOff>38100</xdr:rowOff>
    </xdr:from>
    <xdr:to>
      <xdr:col>0</xdr:col>
      <xdr:colOff>1772345</xdr:colOff>
      <xdr:row>87</xdr:row>
      <xdr:rowOff>194009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6EC6053-59B0-4CC5-B57D-E2860C42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1974175"/>
          <a:ext cx="248345" cy="155909"/>
        </a:xfrm>
        <a:prstGeom prst="rect">
          <a:avLst/>
        </a:prstGeom>
      </xdr:spPr>
    </xdr:pic>
    <xdr:clientData/>
  </xdr:twoCellAnchor>
  <xdr:twoCellAnchor editAs="oneCell">
    <xdr:from>
      <xdr:col>0</xdr:col>
      <xdr:colOff>1248006</xdr:colOff>
      <xdr:row>4</xdr:row>
      <xdr:rowOff>38099</xdr:rowOff>
    </xdr:from>
    <xdr:to>
      <xdr:col>0</xdr:col>
      <xdr:colOff>1666875</xdr:colOff>
      <xdr:row>6</xdr:row>
      <xdr:rowOff>125655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006" y="1676399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952499</xdr:colOff>
      <xdr:row>25</xdr:row>
      <xdr:rowOff>52748</xdr:rowOff>
    </xdr:from>
    <xdr:to>
      <xdr:col>0</xdr:col>
      <xdr:colOff>1779054</xdr:colOff>
      <xdr:row>27</xdr:row>
      <xdr:rowOff>126496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6644048"/>
          <a:ext cx="826555" cy="483323"/>
        </a:xfrm>
        <a:prstGeom prst="rect">
          <a:avLst/>
        </a:prstGeom>
      </xdr:spPr>
    </xdr:pic>
    <xdr:clientData/>
  </xdr:twoCellAnchor>
  <xdr:twoCellAnchor editAs="oneCell">
    <xdr:from>
      <xdr:col>0</xdr:col>
      <xdr:colOff>1247775</xdr:colOff>
      <xdr:row>7</xdr:row>
      <xdr:rowOff>76200</xdr:rowOff>
    </xdr:from>
    <xdr:to>
      <xdr:col>0</xdr:col>
      <xdr:colOff>1666644</xdr:colOff>
      <xdr:row>9</xdr:row>
      <xdr:rowOff>163756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233362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16</xdr:row>
      <xdr:rowOff>66675</xdr:rowOff>
    </xdr:from>
    <xdr:to>
      <xdr:col>0</xdr:col>
      <xdr:colOff>1609494</xdr:colOff>
      <xdr:row>18</xdr:row>
      <xdr:rowOff>154231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480060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1209675</xdr:colOff>
      <xdr:row>13</xdr:row>
      <xdr:rowOff>57150</xdr:rowOff>
    </xdr:from>
    <xdr:to>
      <xdr:col>0</xdr:col>
      <xdr:colOff>1628544</xdr:colOff>
      <xdr:row>15</xdr:row>
      <xdr:rowOff>144706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41719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19</xdr:row>
      <xdr:rowOff>66675</xdr:rowOff>
    </xdr:from>
    <xdr:to>
      <xdr:col>0</xdr:col>
      <xdr:colOff>1599969</xdr:colOff>
      <xdr:row>21</xdr:row>
      <xdr:rowOff>154231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9434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1238250</xdr:colOff>
      <xdr:row>10</xdr:row>
      <xdr:rowOff>85725</xdr:rowOff>
    </xdr:from>
    <xdr:to>
      <xdr:col>0</xdr:col>
      <xdr:colOff>1657119</xdr:colOff>
      <xdr:row>12</xdr:row>
      <xdr:rowOff>173281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9622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22</xdr:row>
      <xdr:rowOff>66675</xdr:rowOff>
    </xdr:from>
    <xdr:to>
      <xdr:col>0</xdr:col>
      <xdr:colOff>1619019</xdr:colOff>
      <xdr:row>24</xdr:row>
      <xdr:rowOff>154231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60388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1323975</xdr:colOff>
      <xdr:row>28</xdr:row>
      <xdr:rowOff>47625</xdr:rowOff>
    </xdr:from>
    <xdr:to>
      <xdr:col>0</xdr:col>
      <xdr:colOff>1742844</xdr:colOff>
      <xdr:row>30</xdr:row>
      <xdr:rowOff>135181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72580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1228726</xdr:colOff>
      <xdr:row>37</xdr:row>
      <xdr:rowOff>27047</xdr:rowOff>
    </xdr:from>
    <xdr:to>
      <xdr:col>0</xdr:col>
      <xdr:colOff>1552576</xdr:colOff>
      <xdr:row>37</xdr:row>
      <xdr:rowOff>411406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6" y="9094847"/>
          <a:ext cx="323850" cy="384359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1219200</xdr:colOff>
      <xdr:row>34</xdr:row>
      <xdr:rowOff>66675</xdr:rowOff>
    </xdr:from>
    <xdr:to>
      <xdr:col>0</xdr:col>
      <xdr:colOff>1638069</xdr:colOff>
      <xdr:row>36</xdr:row>
      <xdr:rowOff>154231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85153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1247775</xdr:colOff>
      <xdr:row>31</xdr:row>
      <xdr:rowOff>76200</xdr:rowOff>
    </xdr:from>
    <xdr:to>
      <xdr:col>0</xdr:col>
      <xdr:colOff>1666644</xdr:colOff>
      <xdr:row>33</xdr:row>
      <xdr:rowOff>163756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79057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1304925</xdr:colOff>
      <xdr:row>40</xdr:row>
      <xdr:rowOff>85725</xdr:rowOff>
    </xdr:from>
    <xdr:to>
      <xdr:col>0</xdr:col>
      <xdr:colOff>1723794</xdr:colOff>
      <xdr:row>42</xdr:row>
      <xdr:rowOff>173281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1083945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1304925</xdr:colOff>
      <xdr:row>46</xdr:row>
      <xdr:rowOff>76200</xdr:rowOff>
    </xdr:from>
    <xdr:to>
      <xdr:col>0</xdr:col>
      <xdr:colOff>1723794</xdr:colOff>
      <xdr:row>48</xdr:row>
      <xdr:rowOff>163756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120681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43</xdr:row>
      <xdr:rowOff>95250</xdr:rowOff>
    </xdr:from>
    <xdr:to>
      <xdr:col>0</xdr:col>
      <xdr:colOff>1714269</xdr:colOff>
      <xdr:row>45</xdr:row>
      <xdr:rowOff>182806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1468100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55</xdr:row>
      <xdr:rowOff>85725</xdr:rowOff>
    </xdr:from>
    <xdr:to>
      <xdr:col>0</xdr:col>
      <xdr:colOff>1704744</xdr:colOff>
      <xdr:row>57</xdr:row>
      <xdr:rowOff>173281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39350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52</xdr:row>
      <xdr:rowOff>76200</xdr:rowOff>
    </xdr:from>
    <xdr:to>
      <xdr:col>0</xdr:col>
      <xdr:colOff>1704744</xdr:colOff>
      <xdr:row>54</xdr:row>
      <xdr:rowOff>163756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330642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49</xdr:row>
      <xdr:rowOff>66675</xdr:rowOff>
    </xdr:from>
    <xdr:to>
      <xdr:col>0</xdr:col>
      <xdr:colOff>1704744</xdr:colOff>
      <xdr:row>51</xdr:row>
      <xdr:rowOff>154231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26777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0</xdr:col>
      <xdr:colOff>1304925</xdr:colOff>
      <xdr:row>58</xdr:row>
      <xdr:rowOff>76200</xdr:rowOff>
    </xdr:from>
    <xdr:to>
      <xdr:col>0</xdr:col>
      <xdr:colOff>1723794</xdr:colOff>
      <xdr:row>60</xdr:row>
      <xdr:rowOff>163756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14544675"/>
          <a:ext cx="418869" cy="497131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600076</xdr:colOff>
      <xdr:row>62</xdr:row>
      <xdr:rowOff>28009</xdr:rowOff>
    </xdr:from>
    <xdr:to>
      <xdr:col>13</xdr:col>
      <xdr:colOff>276225</xdr:colOff>
      <xdr:row>62</xdr:row>
      <xdr:rowOff>1109979</xdr:rowOff>
    </xdr:to>
    <xdr:pic>
      <xdr:nvPicPr>
        <xdr:cNvPr id="36" name="Image 35" descr="LOGO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67451" y="15382309"/>
          <a:ext cx="1057274" cy="1081970"/>
        </a:xfrm>
        <a:prstGeom prst="rect">
          <a:avLst/>
        </a:prstGeom>
      </xdr:spPr>
    </xdr:pic>
    <xdr:clientData/>
  </xdr:twoCellAnchor>
  <xdr:twoCellAnchor editAs="oneCell">
    <xdr:from>
      <xdr:col>0</xdr:col>
      <xdr:colOff>1004169</xdr:colOff>
      <xdr:row>28</xdr:row>
      <xdr:rowOff>76200</xdr:rowOff>
    </xdr:from>
    <xdr:to>
      <xdr:col>0</xdr:col>
      <xdr:colOff>1299063</xdr:colOff>
      <xdr:row>30</xdr:row>
      <xdr:rowOff>76200</xdr:rowOff>
    </xdr:to>
    <xdr:pic>
      <xdr:nvPicPr>
        <xdr:cNvPr id="37" name="Picture 2" descr="Inscrivez-vous au jury des Meilleurs Produits Bio 2022 ...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4169" y="7286625"/>
          <a:ext cx="294894" cy="409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1133475</xdr:colOff>
      <xdr:row>76</xdr:row>
      <xdr:rowOff>28575</xdr:rowOff>
    </xdr:from>
    <xdr:to>
      <xdr:col>0</xdr:col>
      <xdr:colOff>1419225</xdr:colOff>
      <xdr:row>77</xdr:row>
      <xdr:rowOff>176942</xdr:rowOff>
    </xdr:to>
    <xdr:pic>
      <xdr:nvPicPr>
        <xdr:cNvPr id="38" name="Picture 4" descr="COOKNRUN - MERCI ! - Ulul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r="68400"/>
        <a:stretch>
          <a:fillRect/>
        </a:stretch>
      </xdr:blipFill>
      <xdr:spPr bwMode="auto">
        <a:xfrm>
          <a:off x="1133475" y="19392900"/>
          <a:ext cx="285750" cy="4055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847725</xdr:colOff>
      <xdr:row>34</xdr:row>
      <xdr:rowOff>47624</xdr:rowOff>
    </xdr:from>
    <xdr:to>
      <xdr:col>0</xdr:col>
      <xdr:colOff>1208863</xdr:colOff>
      <xdr:row>36</xdr:row>
      <xdr:rowOff>115780</xdr:rowOff>
    </xdr:to>
    <xdr:pic>
      <xdr:nvPicPr>
        <xdr:cNvPr id="39" name="Picture 9" descr="MEILLEUR PRODUIT BIO 2019, Annuaire Ver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47725" y="8496299"/>
          <a:ext cx="361138" cy="47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1571625</xdr:colOff>
      <xdr:row>82</xdr:row>
      <xdr:rowOff>57149</xdr:rowOff>
    </xdr:from>
    <xdr:to>
      <xdr:col>0</xdr:col>
      <xdr:colOff>1763095</xdr:colOff>
      <xdr:row>83</xdr:row>
      <xdr:rowOff>72272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0859749"/>
          <a:ext cx="191470" cy="224673"/>
        </a:xfrm>
        <a:prstGeom prst="rect">
          <a:avLst/>
        </a:prstGeom>
      </xdr:spPr>
    </xdr:pic>
    <xdr:clientData/>
  </xdr:twoCellAnchor>
  <xdr:twoCellAnchor editAs="oneCell">
    <xdr:from>
      <xdr:col>0</xdr:col>
      <xdr:colOff>1511507</xdr:colOff>
      <xdr:row>88</xdr:row>
      <xdr:rowOff>22549</xdr:rowOff>
    </xdr:from>
    <xdr:to>
      <xdr:col>0</xdr:col>
      <xdr:colOff>1762461</xdr:colOff>
      <xdr:row>88</xdr:row>
      <xdr:rowOff>190500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3D81676C-6D30-4AB9-8700-12CB8E49D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507" y="22234849"/>
          <a:ext cx="250954" cy="167951"/>
        </a:xfrm>
        <a:prstGeom prst="rect">
          <a:avLst/>
        </a:prstGeom>
      </xdr:spPr>
    </xdr:pic>
    <xdr:clientData/>
  </xdr:twoCellAnchor>
  <xdr:twoCellAnchor editAs="oneCell">
    <xdr:from>
      <xdr:col>0</xdr:col>
      <xdr:colOff>1458459</xdr:colOff>
      <xdr:row>89</xdr:row>
      <xdr:rowOff>19050</xdr:rowOff>
    </xdr:from>
    <xdr:to>
      <xdr:col>0</xdr:col>
      <xdr:colOff>1714900</xdr:colOff>
      <xdr:row>90</xdr:row>
      <xdr:rowOff>131117</xdr:rowOff>
    </xdr:to>
    <xdr:pic>
      <xdr:nvPicPr>
        <xdr:cNvPr id="42" name="Image 41" descr="france-g01a395f28_1280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58459" y="22440900"/>
          <a:ext cx="256441" cy="312092"/>
        </a:xfrm>
        <a:prstGeom prst="rect">
          <a:avLst/>
        </a:prstGeom>
      </xdr:spPr>
    </xdr:pic>
    <xdr:clientData/>
  </xdr:twoCellAnchor>
  <xdr:twoCellAnchor editAs="oneCell">
    <xdr:from>
      <xdr:col>0</xdr:col>
      <xdr:colOff>1162050</xdr:colOff>
      <xdr:row>82</xdr:row>
      <xdr:rowOff>28575</xdr:rowOff>
    </xdr:from>
    <xdr:to>
      <xdr:col>0</xdr:col>
      <xdr:colOff>1431479</xdr:colOff>
      <xdr:row>83</xdr:row>
      <xdr:rowOff>193527</xdr:rowOff>
    </xdr:to>
    <xdr:pic>
      <xdr:nvPicPr>
        <xdr:cNvPr id="44" name="Picture 4" descr="Page d&amp;#39;accueil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2050" y="20288250"/>
          <a:ext cx="269429" cy="3745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1000125</xdr:colOff>
      <xdr:row>52</xdr:row>
      <xdr:rowOff>57150</xdr:rowOff>
    </xdr:from>
    <xdr:to>
      <xdr:col>0</xdr:col>
      <xdr:colOff>1269554</xdr:colOff>
      <xdr:row>54</xdr:row>
      <xdr:rowOff>22077</xdr:rowOff>
    </xdr:to>
    <xdr:pic>
      <xdr:nvPicPr>
        <xdr:cNvPr id="45" name="Picture 4" descr="Page d&amp;#39;accueil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00125" y="12877800"/>
          <a:ext cx="269429" cy="3745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workbookViewId="0">
      <selection sqref="A1:V1"/>
    </sheetView>
  </sheetViews>
  <sheetFormatPr baseColWidth="10" defaultRowHeight="15"/>
  <cols>
    <col min="1" max="1" width="27" customWidth="1"/>
    <col min="2" max="2" width="4.42578125" customWidth="1"/>
    <col min="3" max="3" width="12.5703125" customWidth="1"/>
    <col min="4" max="4" width="11.28515625" customWidth="1"/>
    <col min="5" max="5" width="4.28515625" customWidth="1"/>
    <col min="6" max="6" width="5.5703125" customWidth="1"/>
    <col min="7" max="7" width="7" style="114" bestFit="1" customWidth="1"/>
    <col min="8" max="8" width="5.42578125" style="109" customWidth="1"/>
    <col min="9" max="9" width="3.85546875" style="134" customWidth="1"/>
    <col min="10" max="10" width="10.5703125" customWidth="1"/>
    <col min="11" max="11" width="10.85546875" customWidth="1"/>
    <col min="12" max="12" width="4.28515625" customWidth="1"/>
    <col min="13" max="14" width="5.5703125" customWidth="1"/>
    <col min="15" max="15" width="5" style="109" customWidth="1"/>
    <col min="16" max="16" width="5" style="1" customWidth="1"/>
    <col min="17" max="17" width="11.5703125" style="155" bestFit="1" customWidth="1"/>
    <col min="18" max="18" width="15.85546875" style="109" bestFit="1" customWidth="1"/>
    <col min="19" max="19" width="4.42578125" style="153" bestFit="1" customWidth="1"/>
    <col min="20" max="20" width="5.42578125" style="153" bestFit="1" customWidth="1"/>
    <col min="21" max="21" width="5" style="193" customWidth="1"/>
    <col min="22" max="22" width="12.140625" bestFit="1" customWidth="1"/>
  </cols>
  <sheetData>
    <row r="1" spans="1:30">
      <c r="A1" s="403" t="s">
        <v>245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5"/>
    </row>
    <row r="2" spans="1:30" ht="20.25" customHeight="1" thickBot="1">
      <c r="A2" s="409" t="e">
        <f>#REF!</f>
        <v>#REF!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410"/>
      <c r="Q2" s="410"/>
      <c r="R2" s="410"/>
      <c r="S2" s="410"/>
      <c r="T2" s="410"/>
      <c r="U2" s="410"/>
      <c r="V2" s="411"/>
    </row>
    <row r="3" spans="1:30" ht="84.75" thickTop="1" thickBot="1">
      <c r="A3" s="5" t="s">
        <v>0</v>
      </c>
      <c r="B3" s="6" t="s">
        <v>122</v>
      </c>
      <c r="C3" s="6" t="s">
        <v>25</v>
      </c>
      <c r="D3" s="7" t="s">
        <v>1</v>
      </c>
      <c r="E3" s="7" t="s">
        <v>2</v>
      </c>
      <c r="F3" s="10" t="s">
        <v>189</v>
      </c>
      <c r="G3" s="170" t="s">
        <v>228</v>
      </c>
      <c r="H3" s="8" t="s">
        <v>224</v>
      </c>
      <c r="I3" s="125" t="s">
        <v>122</v>
      </c>
      <c r="J3" s="6" t="s">
        <v>25</v>
      </c>
      <c r="K3" s="9" t="s">
        <v>1</v>
      </c>
      <c r="L3" s="7" t="s">
        <v>2</v>
      </c>
      <c r="M3" s="10" t="s">
        <v>189</v>
      </c>
      <c r="N3" s="147" t="s">
        <v>228</v>
      </c>
      <c r="O3" s="8" t="s">
        <v>224</v>
      </c>
      <c r="P3" s="213" t="s">
        <v>226</v>
      </c>
      <c r="Q3" s="214" t="s">
        <v>25</v>
      </c>
      <c r="R3" s="149" t="s">
        <v>1</v>
      </c>
      <c r="S3" s="215" t="s">
        <v>189</v>
      </c>
      <c r="T3" s="216" t="s">
        <v>222</v>
      </c>
      <c r="U3" s="150" t="s">
        <v>224</v>
      </c>
      <c r="V3" s="395" t="s">
        <v>190</v>
      </c>
    </row>
    <row r="4" spans="1:30" ht="20.25" thickTop="1" thickBot="1">
      <c r="A4" s="11" t="s">
        <v>71</v>
      </c>
      <c r="B4" s="397" t="s">
        <v>230</v>
      </c>
      <c r="C4" s="398"/>
      <c r="D4" s="398"/>
      <c r="E4" s="398"/>
      <c r="F4" s="398"/>
      <c r="G4" s="398"/>
      <c r="H4" s="399"/>
      <c r="I4" s="398" t="s">
        <v>229</v>
      </c>
      <c r="J4" s="398"/>
      <c r="K4" s="398"/>
      <c r="L4" s="398"/>
      <c r="M4" s="398"/>
      <c r="N4" s="398"/>
      <c r="O4" s="398"/>
      <c r="P4" s="406" t="s">
        <v>225</v>
      </c>
      <c r="Q4" s="407"/>
      <c r="R4" s="407"/>
      <c r="S4" s="407"/>
      <c r="T4" s="407"/>
      <c r="U4" s="408"/>
      <c r="V4" s="396"/>
    </row>
    <row r="5" spans="1:30" ht="16.5" thickTop="1">
      <c r="A5" s="355" t="s">
        <v>123</v>
      </c>
      <c r="B5" s="12" t="s">
        <v>61</v>
      </c>
      <c r="C5" s="13" t="s">
        <v>10</v>
      </c>
      <c r="D5" s="14">
        <v>3770001467382</v>
      </c>
      <c r="E5" s="13" t="s">
        <v>3</v>
      </c>
      <c r="F5" s="16" t="e">
        <f>(M5)</f>
        <v>#REF!</v>
      </c>
      <c r="G5" s="171" t="e">
        <f>SUM(F5*6)</f>
        <v>#REF!</v>
      </c>
      <c r="H5" s="15"/>
      <c r="I5" s="126" t="s">
        <v>61</v>
      </c>
      <c r="J5" s="13" t="s">
        <v>131</v>
      </c>
      <c r="K5" s="14">
        <v>3770001467757</v>
      </c>
      <c r="L5" s="13" t="s">
        <v>3</v>
      </c>
      <c r="M5" s="16" t="e">
        <f>(#REF!)</f>
        <v>#REF!</v>
      </c>
      <c r="N5" s="158" t="e">
        <f>SUM(M5*6)</f>
        <v>#REF!</v>
      </c>
      <c r="O5" s="135"/>
      <c r="P5" s="129" t="s">
        <v>231</v>
      </c>
      <c r="Q5" s="304" t="s">
        <v>227</v>
      </c>
      <c r="R5" s="304">
        <v>3770001467757</v>
      </c>
      <c r="S5" s="307" t="e">
        <f>(M5)</f>
        <v>#REF!</v>
      </c>
      <c r="T5" s="168" t="e">
        <f>SUM(15*S5)</f>
        <v>#REF!</v>
      </c>
      <c r="U5" s="194"/>
      <c r="V5" s="199" t="e">
        <f>SUM(G5*H5)+(N5*O5)+(U5*T5)</f>
        <v>#REF!</v>
      </c>
      <c r="W5" s="95"/>
    </row>
    <row r="6" spans="1:30" ht="15.75">
      <c r="A6" s="354"/>
      <c r="B6" s="18" t="s">
        <v>58</v>
      </c>
      <c r="C6" s="19" t="s">
        <v>9</v>
      </c>
      <c r="D6" s="20">
        <v>3770001467467</v>
      </c>
      <c r="E6" s="19" t="s">
        <v>4</v>
      </c>
      <c r="F6" s="22" t="e">
        <f>(M6)</f>
        <v>#REF!</v>
      </c>
      <c r="G6" s="172" t="e">
        <f>SUM(F6*12)</f>
        <v>#REF!</v>
      </c>
      <c r="H6" s="21"/>
      <c r="I6" s="127" t="s">
        <v>58</v>
      </c>
      <c r="J6" s="19" t="s">
        <v>17</v>
      </c>
      <c r="K6" s="20">
        <v>3770001467474</v>
      </c>
      <c r="L6" s="19" t="s">
        <v>4</v>
      </c>
      <c r="M6" s="22" t="e">
        <f>(#REF!)</f>
        <v>#REF!</v>
      </c>
      <c r="N6" s="159" t="e">
        <f>SUM(M6*12)</f>
        <v>#REF!</v>
      </c>
      <c r="O6" s="136"/>
      <c r="P6" s="165" t="s">
        <v>232</v>
      </c>
      <c r="Q6" s="305"/>
      <c r="R6" s="305"/>
      <c r="S6" s="308"/>
      <c r="T6" s="156" t="e">
        <f>SUM(10*S5)</f>
        <v>#REF!</v>
      </c>
      <c r="U6" s="195"/>
      <c r="V6" s="197" t="e">
        <f t="shared" ref="V6:V7" si="0">SUM(G6*H6)+(N6*O6)+(U6*T6)</f>
        <v>#REF!</v>
      </c>
      <c r="W6" s="95"/>
    </row>
    <row r="7" spans="1:30" ht="16.5" thickBot="1">
      <c r="A7" s="24" t="s">
        <v>169</v>
      </c>
      <c r="B7" s="25" t="s">
        <v>59</v>
      </c>
      <c r="C7" s="26" t="s">
        <v>8</v>
      </c>
      <c r="D7" s="27">
        <v>3770001467023</v>
      </c>
      <c r="E7" s="26" t="s">
        <v>5</v>
      </c>
      <c r="F7" s="37" t="e">
        <f>(M7)</f>
        <v>#REF!</v>
      </c>
      <c r="G7" s="173" t="e">
        <f>(F7*15)</f>
        <v>#REF!</v>
      </c>
      <c r="H7" s="28"/>
      <c r="I7" s="128" t="s">
        <v>59</v>
      </c>
      <c r="J7" s="26" t="s">
        <v>18</v>
      </c>
      <c r="K7" s="29">
        <v>3770001467580</v>
      </c>
      <c r="L7" s="26" t="s">
        <v>5</v>
      </c>
      <c r="M7" s="37" t="e">
        <f>(#REF!)</f>
        <v>#REF!</v>
      </c>
      <c r="N7" s="160" t="e">
        <f>SUM(15*F7)</f>
        <v>#REF!</v>
      </c>
      <c r="O7" s="137"/>
      <c r="P7" s="166" t="s">
        <v>233</v>
      </c>
      <c r="Q7" s="306"/>
      <c r="R7" s="306"/>
      <c r="S7" s="309"/>
      <c r="T7" s="167" t="e">
        <f>SUM(5*S5)</f>
        <v>#REF!</v>
      </c>
      <c r="U7" s="196"/>
      <c r="V7" s="198" t="e">
        <f t="shared" si="0"/>
        <v>#REF!</v>
      </c>
      <c r="W7" s="95"/>
    </row>
    <row r="8" spans="1:30" ht="16.5" thickTop="1">
      <c r="A8" s="354" t="s">
        <v>124</v>
      </c>
      <c r="B8" s="12" t="s">
        <v>61</v>
      </c>
      <c r="C8" s="13" t="s">
        <v>12</v>
      </c>
      <c r="D8" s="14">
        <v>3760265230884</v>
      </c>
      <c r="E8" s="13" t="s">
        <v>3</v>
      </c>
      <c r="F8" s="16" t="e">
        <f>(M8)</f>
        <v>#REF!</v>
      </c>
      <c r="G8" s="171" t="e">
        <f>SUM(6*F8)</f>
        <v>#REF!</v>
      </c>
      <c r="H8" s="15"/>
      <c r="I8" s="129" t="s">
        <v>61</v>
      </c>
      <c r="J8" s="13" t="s">
        <v>19</v>
      </c>
      <c r="K8" s="14">
        <v>3760265230914</v>
      </c>
      <c r="L8" s="13" t="s">
        <v>3</v>
      </c>
      <c r="M8" s="16" t="e">
        <f>(#REF!)</f>
        <v>#REF!</v>
      </c>
      <c r="N8" s="158" t="e">
        <f>SUM(6*M8)</f>
        <v>#REF!</v>
      </c>
      <c r="O8" s="135"/>
      <c r="P8" s="129" t="s">
        <v>231</v>
      </c>
      <c r="Q8" s="304" t="s">
        <v>19</v>
      </c>
      <c r="R8" s="304">
        <v>3760265230914</v>
      </c>
      <c r="S8" s="307" t="e">
        <f>(M8)</f>
        <v>#REF!</v>
      </c>
      <c r="T8" s="168" t="e">
        <f>SUM(15*S8)</f>
        <v>#REF!</v>
      </c>
      <c r="U8" s="182"/>
      <c r="V8" s="120" t="e">
        <f>SUM(G8*H8)+(N8*O8)+(U8*T8)</f>
        <v>#REF!</v>
      </c>
      <c r="AC8" t="s">
        <v>157</v>
      </c>
    </row>
    <row r="9" spans="1:30" ht="15.75">
      <c r="A9" s="354"/>
      <c r="B9" s="18" t="s">
        <v>58</v>
      </c>
      <c r="C9" s="19" t="s">
        <v>13</v>
      </c>
      <c r="D9" s="20">
        <v>3760265230877</v>
      </c>
      <c r="E9" s="19" t="s">
        <v>4</v>
      </c>
      <c r="F9" s="22" t="e">
        <f t="shared" ref="F9:F37" si="1">M9</f>
        <v>#REF!</v>
      </c>
      <c r="G9" s="172" t="e">
        <f>SUM(12*F9)</f>
        <v>#REF!</v>
      </c>
      <c r="H9" s="21"/>
      <c r="I9" s="127" t="s">
        <v>58</v>
      </c>
      <c r="J9" s="19" t="s">
        <v>20</v>
      </c>
      <c r="K9" s="20">
        <v>3760265230907</v>
      </c>
      <c r="L9" s="19" t="s">
        <v>4</v>
      </c>
      <c r="M9" s="22" t="e">
        <f>(#REF!)</f>
        <v>#REF!</v>
      </c>
      <c r="N9" s="159" t="e">
        <f>SUM(12*M9)</f>
        <v>#REF!</v>
      </c>
      <c r="O9" s="136"/>
      <c r="P9" s="165" t="s">
        <v>232</v>
      </c>
      <c r="Q9" s="305"/>
      <c r="R9" s="305"/>
      <c r="S9" s="308"/>
      <c r="T9" s="156" t="e">
        <f>SUM(10*S8)</f>
        <v>#REF!</v>
      </c>
      <c r="U9" s="183"/>
      <c r="V9" s="70" t="e">
        <f t="shared" ref="V9" si="2">SUM(G9*H9)+(N9*O9)+(U9*T9)</f>
        <v>#REF!</v>
      </c>
    </row>
    <row r="10" spans="1:30" ht="16.5" thickBot="1">
      <c r="A10" s="24" t="s">
        <v>170</v>
      </c>
      <c r="B10" s="25" t="s">
        <v>59</v>
      </c>
      <c r="C10" s="26" t="s">
        <v>11</v>
      </c>
      <c r="D10" s="27">
        <v>3760265230860</v>
      </c>
      <c r="E10" s="26" t="s">
        <v>5</v>
      </c>
      <c r="F10" s="37" t="e">
        <f t="shared" si="1"/>
        <v>#REF!</v>
      </c>
      <c r="G10" s="173" t="e">
        <f>SUM(15*F10)</f>
        <v>#REF!</v>
      </c>
      <c r="H10" s="35"/>
      <c r="I10" s="128" t="s">
        <v>59</v>
      </c>
      <c r="J10" s="26" t="s">
        <v>21</v>
      </c>
      <c r="K10" s="27">
        <v>3760265230891</v>
      </c>
      <c r="L10" s="26" t="s">
        <v>5</v>
      </c>
      <c r="M10" s="37" t="e">
        <f>(#REF!)</f>
        <v>#REF!</v>
      </c>
      <c r="N10" s="160" t="e">
        <f>SUM(15*M10)</f>
        <v>#REF!</v>
      </c>
      <c r="O10" s="138"/>
      <c r="P10" s="166" t="s">
        <v>233</v>
      </c>
      <c r="Q10" s="306"/>
      <c r="R10" s="306"/>
      <c r="S10" s="309"/>
      <c r="T10" s="169" t="e">
        <f>SUM(5*S8)</f>
        <v>#REF!</v>
      </c>
      <c r="U10" s="184"/>
      <c r="V10" s="72" t="e">
        <f>SUM(G10*H10)+(N10*O10)+(U10*T10)</f>
        <v>#REF!</v>
      </c>
    </row>
    <row r="11" spans="1:30" ht="16.5" thickTop="1">
      <c r="A11" s="355" t="s">
        <v>191</v>
      </c>
      <c r="B11" s="12" t="s">
        <v>61</v>
      </c>
      <c r="C11" s="13" t="s">
        <v>16</v>
      </c>
      <c r="D11" s="14">
        <v>3770001467658</v>
      </c>
      <c r="E11" s="13" t="s">
        <v>3</v>
      </c>
      <c r="F11" s="16" t="e">
        <f t="shared" si="1"/>
        <v>#REF!</v>
      </c>
      <c r="G11" s="171" t="e">
        <f>SUM(6*F11)</f>
        <v>#REF!</v>
      </c>
      <c r="H11" s="15"/>
      <c r="I11" s="129" t="s">
        <v>61</v>
      </c>
      <c r="J11" s="13" t="s">
        <v>22</v>
      </c>
      <c r="K11" s="14">
        <v>3760265230693</v>
      </c>
      <c r="L11" s="13" t="s">
        <v>3</v>
      </c>
      <c r="M11" s="16" t="e">
        <f>(#REF!)</f>
        <v>#REF!</v>
      </c>
      <c r="N11" s="158" t="e">
        <f>SUM(6*M11)</f>
        <v>#REF!</v>
      </c>
      <c r="O11" s="135"/>
      <c r="P11" s="129" t="s">
        <v>231</v>
      </c>
      <c r="Q11" s="304" t="s">
        <v>22</v>
      </c>
      <c r="R11" s="387">
        <v>3760265230693</v>
      </c>
      <c r="S11" s="307" t="e">
        <f>M11</f>
        <v>#REF!</v>
      </c>
      <c r="T11" s="116" t="e">
        <f>SUM(15*S11)</f>
        <v>#REF!</v>
      </c>
      <c r="U11" s="185"/>
      <c r="V11" s="34" t="e">
        <f>SUM(G11*H11)+(N11*O11)+(U11*T11)</f>
        <v>#REF!</v>
      </c>
      <c r="AD11" s="36"/>
    </row>
    <row r="12" spans="1:30" ht="15.75">
      <c r="A12" s="354"/>
      <c r="B12" s="18" t="s">
        <v>58</v>
      </c>
      <c r="C12" s="19" t="s">
        <v>15</v>
      </c>
      <c r="D12" s="20">
        <v>3770001467627</v>
      </c>
      <c r="E12" s="19" t="s">
        <v>4</v>
      </c>
      <c r="F12" s="22" t="e">
        <f t="shared" si="1"/>
        <v>#REF!</v>
      </c>
      <c r="G12" s="172" t="e">
        <f>SUM(12*F12)</f>
        <v>#REF!</v>
      </c>
      <c r="H12" s="21"/>
      <c r="I12" s="127" t="s">
        <v>58</v>
      </c>
      <c r="J12" s="19" t="s">
        <v>23</v>
      </c>
      <c r="K12" s="20">
        <v>3760265231133</v>
      </c>
      <c r="L12" s="19" t="s">
        <v>4</v>
      </c>
      <c r="M12" s="22" t="e">
        <f>(#REF!)</f>
        <v>#REF!</v>
      </c>
      <c r="N12" s="159" t="e">
        <f>SUM(12*M12)</f>
        <v>#REF!</v>
      </c>
      <c r="O12" s="136"/>
      <c r="P12" s="165" t="s">
        <v>232</v>
      </c>
      <c r="Q12" s="305"/>
      <c r="R12" s="388"/>
      <c r="S12" s="308"/>
      <c r="T12" s="156" t="e">
        <f>SUM(10*S11)</f>
        <v>#REF!</v>
      </c>
      <c r="U12" s="183"/>
      <c r="V12" s="34" t="e">
        <f>SUM(G12*H12)+(N12*O12)+(U12*T12)</f>
        <v>#REF!</v>
      </c>
    </row>
    <row r="13" spans="1:30" ht="16.5" thickBot="1">
      <c r="A13" s="24" t="s">
        <v>178</v>
      </c>
      <c r="B13" s="25" t="s">
        <v>59</v>
      </c>
      <c r="C13" s="26" t="s">
        <v>14</v>
      </c>
      <c r="D13" s="27">
        <v>3770001467030</v>
      </c>
      <c r="E13" s="26" t="s">
        <v>5</v>
      </c>
      <c r="F13" s="37" t="e">
        <f t="shared" si="1"/>
        <v>#REF!</v>
      </c>
      <c r="G13" s="173" t="e">
        <f>SUM(15*F13)</f>
        <v>#REF!</v>
      </c>
      <c r="H13" s="35"/>
      <c r="I13" s="128" t="s">
        <v>59</v>
      </c>
      <c r="J13" s="26" t="s">
        <v>24</v>
      </c>
      <c r="K13" s="27">
        <v>3770001467221</v>
      </c>
      <c r="L13" s="26" t="s">
        <v>5</v>
      </c>
      <c r="M13" s="37" t="e">
        <f>(#REF!)</f>
        <v>#REF!</v>
      </c>
      <c r="N13" s="160" t="e">
        <f>SUM(15*M13)</f>
        <v>#REF!</v>
      </c>
      <c r="O13" s="138"/>
      <c r="P13" s="166" t="s">
        <v>233</v>
      </c>
      <c r="Q13" s="306"/>
      <c r="R13" s="402"/>
      <c r="S13" s="309"/>
      <c r="T13" s="202" t="e">
        <f>SUM(5*S11)</f>
        <v>#REF!</v>
      </c>
      <c r="U13" s="184"/>
      <c r="V13" s="200" t="e">
        <f>SUM(G13*H13)+(N13*O13)+(U13*T13)</f>
        <v>#REF!</v>
      </c>
    </row>
    <row r="14" spans="1:30" ht="16.5" thickTop="1">
      <c r="A14" s="355" t="s">
        <v>125</v>
      </c>
      <c r="B14" s="12" t="s">
        <v>61</v>
      </c>
      <c r="C14" s="13" t="s">
        <v>26</v>
      </c>
      <c r="D14" s="14">
        <v>3770001467665</v>
      </c>
      <c r="E14" s="13" t="s">
        <v>3</v>
      </c>
      <c r="F14" s="16" t="e">
        <f t="shared" si="1"/>
        <v>#REF!</v>
      </c>
      <c r="G14" s="171" t="e">
        <f>SUM(6*F14)</f>
        <v>#REF!</v>
      </c>
      <c r="H14" s="15"/>
      <c r="I14" s="129" t="s">
        <v>61</v>
      </c>
      <c r="J14" s="13" t="s">
        <v>29</v>
      </c>
      <c r="K14" s="14">
        <v>3770001467672</v>
      </c>
      <c r="L14" s="13" t="s">
        <v>3</v>
      </c>
      <c r="M14" s="16" t="e">
        <f>(#REF!)</f>
        <v>#REF!</v>
      </c>
      <c r="N14" s="158" t="e">
        <f>SUM(M14*6)</f>
        <v>#REF!</v>
      </c>
      <c r="O14" s="135"/>
      <c r="P14" s="129" t="s">
        <v>231</v>
      </c>
      <c r="Q14" s="375" t="s">
        <v>29</v>
      </c>
      <c r="R14" s="304">
        <v>3770001467672</v>
      </c>
      <c r="S14" s="307" t="e">
        <f>M14</f>
        <v>#REF!</v>
      </c>
      <c r="T14" s="121" t="e">
        <f>SUM(S14*15)</f>
        <v>#REF!</v>
      </c>
      <c r="U14" s="185"/>
      <c r="V14" s="17" t="e">
        <f t="shared" ref="V14:V15" si="3">SUM(G14*H14)+(N14*O14)+(U14*T14)</f>
        <v>#REF!</v>
      </c>
    </row>
    <row r="15" spans="1:30" ht="15.75">
      <c r="A15" s="354"/>
      <c r="B15" s="18" t="s">
        <v>58</v>
      </c>
      <c r="C15" s="19" t="s">
        <v>27</v>
      </c>
      <c r="D15" s="20">
        <v>3770001467641</v>
      </c>
      <c r="E15" s="19" t="s">
        <v>4</v>
      </c>
      <c r="F15" s="39" t="e">
        <f t="shared" si="1"/>
        <v>#REF!</v>
      </c>
      <c r="G15" s="174" t="e">
        <f>SUM(12*F15)</f>
        <v>#REF!</v>
      </c>
      <c r="H15" s="21"/>
      <c r="I15" s="127" t="s">
        <v>58</v>
      </c>
      <c r="J15" s="19" t="s">
        <v>30</v>
      </c>
      <c r="K15" s="20">
        <v>3770001467764</v>
      </c>
      <c r="L15" s="19" t="s">
        <v>4</v>
      </c>
      <c r="M15" s="39" t="e">
        <f>(#REF!)</f>
        <v>#REF!</v>
      </c>
      <c r="N15" s="161" t="e">
        <f>SUM(12*M15)</f>
        <v>#REF!</v>
      </c>
      <c r="O15" s="136"/>
      <c r="P15" s="165" t="s">
        <v>232</v>
      </c>
      <c r="Q15" s="376"/>
      <c r="R15" s="305"/>
      <c r="S15" s="308"/>
      <c r="T15" s="151" t="e">
        <f>SUM(S14*10)</f>
        <v>#REF!</v>
      </c>
      <c r="U15" s="183"/>
      <c r="V15" s="23" t="e">
        <f t="shared" si="3"/>
        <v>#REF!</v>
      </c>
      <c r="X15" s="99"/>
    </row>
    <row r="16" spans="1:30" ht="16.5" thickBot="1">
      <c r="A16" s="24" t="s">
        <v>168</v>
      </c>
      <c r="B16" s="25" t="s">
        <v>59</v>
      </c>
      <c r="C16" s="26" t="s">
        <v>28</v>
      </c>
      <c r="D16" s="27">
        <v>3770001467146</v>
      </c>
      <c r="E16" s="26" t="s">
        <v>5</v>
      </c>
      <c r="F16" s="38" t="e">
        <f t="shared" si="1"/>
        <v>#REF!</v>
      </c>
      <c r="G16" s="175" t="e">
        <f>SUM(15*F16)</f>
        <v>#REF!</v>
      </c>
      <c r="H16" s="35"/>
      <c r="I16" s="128" t="s">
        <v>59</v>
      </c>
      <c r="J16" s="26" t="s">
        <v>31</v>
      </c>
      <c r="K16" s="27">
        <v>3770001467412</v>
      </c>
      <c r="L16" s="26" t="s">
        <v>5</v>
      </c>
      <c r="M16" s="38" t="e">
        <f>(#REF!)</f>
        <v>#REF!</v>
      </c>
      <c r="N16" s="162" t="e">
        <f>SUM(M16*15)</f>
        <v>#REF!</v>
      </c>
      <c r="O16" s="138"/>
      <c r="P16" s="166" t="s">
        <v>233</v>
      </c>
      <c r="Q16" s="377"/>
      <c r="R16" s="306"/>
      <c r="S16" s="309"/>
      <c r="T16" s="122" t="e">
        <f>SUM(S14*5)</f>
        <v>#REF!</v>
      </c>
      <c r="U16" s="201"/>
      <c r="V16" s="31" t="e">
        <f>SUM(G16*H16)+(N16*O16)+(U16*T16)</f>
        <v>#REF!</v>
      </c>
    </row>
    <row r="17" spans="1:24" ht="16.5" thickTop="1">
      <c r="A17" s="355" t="s">
        <v>98</v>
      </c>
      <c r="B17" s="12" t="s">
        <v>61</v>
      </c>
      <c r="C17" s="13" t="s">
        <v>32</v>
      </c>
      <c r="D17" s="14">
        <v>3770001467375</v>
      </c>
      <c r="E17" s="13" t="s">
        <v>3</v>
      </c>
      <c r="F17" s="32" t="e">
        <f t="shared" si="1"/>
        <v>#REF!</v>
      </c>
      <c r="G17" s="176" t="e">
        <f>SUM(6*F17)</f>
        <v>#REF!</v>
      </c>
      <c r="H17" s="15"/>
      <c r="I17" s="129" t="s">
        <v>61</v>
      </c>
      <c r="J17" s="13" t="s">
        <v>35</v>
      </c>
      <c r="K17" s="14">
        <v>3770001467726</v>
      </c>
      <c r="L17" s="13" t="s">
        <v>3</v>
      </c>
      <c r="M17" s="32" t="e">
        <f>(#REF!)</f>
        <v>#REF!</v>
      </c>
      <c r="N17" s="163" t="e">
        <f>SUM(6*M17)</f>
        <v>#REF!</v>
      </c>
      <c r="O17" s="135"/>
      <c r="P17" s="129" t="s">
        <v>231</v>
      </c>
      <c r="Q17" s="375" t="s">
        <v>35</v>
      </c>
      <c r="R17" s="304">
        <v>3770001467726</v>
      </c>
      <c r="S17" s="307" t="e">
        <f>M17</f>
        <v>#REF!</v>
      </c>
      <c r="T17" s="123" t="e">
        <f>SUM(S17*15)</f>
        <v>#REF!</v>
      </c>
      <c r="U17" s="182"/>
      <c r="V17" s="17" t="e">
        <f t="shared" ref="V17:V18" si="4">SUM(G17*H17)+(N17*O17)+(U17*T17)</f>
        <v>#REF!</v>
      </c>
    </row>
    <row r="18" spans="1:24" ht="15.75">
      <c r="A18" s="354"/>
      <c r="B18" s="18" t="s">
        <v>58</v>
      </c>
      <c r="C18" s="19" t="s">
        <v>33</v>
      </c>
      <c r="D18" s="20">
        <v>3770001467597</v>
      </c>
      <c r="E18" s="19" t="s">
        <v>4</v>
      </c>
      <c r="F18" s="37" t="e">
        <f t="shared" si="1"/>
        <v>#REF!</v>
      </c>
      <c r="G18" s="173" t="e">
        <f>SUM(12*F18)</f>
        <v>#REF!</v>
      </c>
      <c r="H18" s="21"/>
      <c r="I18" s="127" t="s">
        <v>58</v>
      </c>
      <c r="J18" s="19" t="s">
        <v>36</v>
      </c>
      <c r="K18" s="20">
        <v>3770001467788</v>
      </c>
      <c r="L18" s="19" t="s">
        <v>4</v>
      </c>
      <c r="M18" s="37" t="e">
        <f>(#REF!)</f>
        <v>#REF!</v>
      </c>
      <c r="N18" s="160" t="e">
        <f>SUM(12*M18)</f>
        <v>#REF!</v>
      </c>
      <c r="O18" s="136"/>
      <c r="P18" s="165" t="s">
        <v>232</v>
      </c>
      <c r="Q18" s="376"/>
      <c r="R18" s="305"/>
      <c r="S18" s="308"/>
      <c r="T18" s="156" t="e">
        <f>SUM(10*S17)</f>
        <v>#REF!</v>
      </c>
      <c r="U18" s="183"/>
      <c r="V18" s="23" t="e">
        <f t="shared" si="4"/>
        <v>#REF!</v>
      </c>
    </row>
    <row r="19" spans="1:24" ht="16.5" thickBot="1">
      <c r="A19" s="24" t="s">
        <v>171</v>
      </c>
      <c r="B19" s="25" t="s">
        <v>59</v>
      </c>
      <c r="C19" s="26" t="s">
        <v>34</v>
      </c>
      <c r="D19" s="27">
        <v>3770001467016</v>
      </c>
      <c r="E19" s="26" t="s">
        <v>5</v>
      </c>
      <c r="F19" s="38" t="e">
        <f t="shared" si="1"/>
        <v>#REF!</v>
      </c>
      <c r="G19" s="175" t="e">
        <f>SUM(F19*15)</f>
        <v>#REF!</v>
      </c>
      <c r="H19" s="35"/>
      <c r="I19" s="128" t="s">
        <v>59</v>
      </c>
      <c r="J19" s="26" t="s">
        <v>37</v>
      </c>
      <c r="K19" s="27">
        <v>3770001467214</v>
      </c>
      <c r="L19" s="26" t="s">
        <v>5</v>
      </c>
      <c r="M19" s="38" t="e">
        <f>(#REF!)</f>
        <v>#REF!</v>
      </c>
      <c r="N19" s="162" t="e">
        <f>SUM(15*M19)</f>
        <v>#REF!</v>
      </c>
      <c r="O19" s="138"/>
      <c r="P19" s="166" t="s">
        <v>233</v>
      </c>
      <c r="Q19" s="377"/>
      <c r="R19" s="306"/>
      <c r="S19" s="309"/>
      <c r="T19" s="118" t="e">
        <f>SUM(5*S17)</f>
        <v>#REF!</v>
      </c>
      <c r="U19" s="184"/>
      <c r="V19" s="31" t="e">
        <f>SUM(G19*H19)+(N19*O19)+(U19*T19)</f>
        <v>#REF!</v>
      </c>
    </row>
    <row r="20" spans="1:24" ht="16.5" thickTop="1">
      <c r="A20" s="400" t="s">
        <v>126</v>
      </c>
      <c r="B20" s="12" t="s">
        <v>61</v>
      </c>
      <c r="C20" s="13" t="s">
        <v>38</v>
      </c>
      <c r="D20" s="14">
        <v>3760265230471</v>
      </c>
      <c r="E20" s="13" t="s">
        <v>3</v>
      </c>
      <c r="F20" s="16" t="e">
        <f t="shared" si="1"/>
        <v>#REF!</v>
      </c>
      <c r="G20" s="171" t="e">
        <f>SUM(6*F20)</f>
        <v>#REF!</v>
      </c>
      <c r="H20" s="15"/>
      <c r="I20" s="129" t="s">
        <v>61</v>
      </c>
      <c r="J20" s="13" t="s">
        <v>41</v>
      </c>
      <c r="K20" s="14">
        <v>3760265230501</v>
      </c>
      <c r="L20" s="13" t="s">
        <v>3</v>
      </c>
      <c r="M20" s="16" t="e">
        <f>(#REF!)</f>
        <v>#REF!</v>
      </c>
      <c r="N20" s="158" t="e">
        <f>SUM(6*M20)</f>
        <v>#REF!</v>
      </c>
      <c r="O20" s="135"/>
      <c r="P20" s="129" t="s">
        <v>231</v>
      </c>
      <c r="Q20" s="375" t="s">
        <v>41</v>
      </c>
      <c r="R20" s="304">
        <v>3760265230501</v>
      </c>
      <c r="S20" s="307" t="e">
        <f>$M$20</f>
        <v>#REF!</v>
      </c>
      <c r="T20" s="116" t="e">
        <f>SUM(S20*15)</f>
        <v>#REF!</v>
      </c>
      <c r="U20" s="185"/>
      <c r="V20" s="17" t="e">
        <f t="shared" ref="V20:V30" si="5">SUM(G20*H20)+(N20*O20)+(U20*T20)</f>
        <v>#REF!</v>
      </c>
    </row>
    <row r="21" spans="1:24" ht="15.75">
      <c r="A21" s="401"/>
      <c r="B21" s="18" t="s">
        <v>58</v>
      </c>
      <c r="C21" s="19" t="s">
        <v>39</v>
      </c>
      <c r="D21" s="20">
        <v>3760265230464</v>
      </c>
      <c r="E21" s="19" t="s">
        <v>4</v>
      </c>
      <c r="F21" s="22" t="e">
        <f t="shared" si="1"/>
        <v>#REF!</v>
      </c>
      <c r="G21" s="172" t="e">
        <f>SUM(12*F21)</f>
        <v>#REF!</v>
      </c>
      <c r="H21" s="21"/>
      <c r="I21" s="127" t="s">
        <v>58</v>
      </c>
      <c r="J21" s="19" t="s">
        <v>42</v>
      </c>
      <c r="K21" s="20">
        <v>3760265230495</v>
      </c>
      <c r="L21" s="19" t="s">
        <v>4</v>
      </c>
      <c r="M21" s="22" t="e">
        <f>(#REF!)</f>
        <v>#REF!</v>
      </c>
      <c r="N21" s="159" t="e">
        <f>SUM(12*M21)</f>
        <v>#REF!</v>
      </c>
      <c r="O21" s="136"/>
      <c r="P21" s="165" t="s">
        <v>232</v>
      </c>
      <c r="Q21" s="376"/>
      <c r="R21" s="305"/>
      <c r="S21" s="308"/>
      <c r="T21" s="156" t="e">
        <f>SUM(S20*10)</f>
        <v>#REF!</v>
      </c>
      <c r="U21" s="183"/>
      <c r="V21" s="23" t="e">
        <f t="shared" si="5"/>
        <v>#REF!</v>
      </c>
    </row>
    <row r="22" spans="1:24" ht="16.5" thickBot="1">
      <c r="A22" s="24" t="s">
        <v>174</v>
      </c>
      <c r="B22" s="25" t="s">
        <v>59</v>
      </c>
      <c r="C22" s="26" t="s">
        <v>40</v>
      </c>
      <c r="D22" s="27">
        <v>3770001467962</v>
      </c>
      <c r="E22" s="26" t="s">
        <v>5</v>
      </c>
      <c r="F22" s="37" t="e">
        <f t="shared" si="1"/>
        <v>#REF!</v>
      </c>
      <c r="G22" s="173" t="e">
        <f>SUM(15*F22)</f>
        <v>#REF!</v>
      </c>
      <c r="H22" s="35"/>
      <c r="I22" s="128" t="s">
        <v>59</v>
      </c>
      <c r="J22" s="26" t="s">
        <v>43</v>
      </c>
      <c r="K22" s="27">
        <v>3760265230488</v>
      </c>
      <c r="L22" s="26" t="s">
        <v>5</v>
      </c>
      <c r="M22" s="37" t="e">
        <f>(#REF!)</f>
        <v>#REF!</v>
      </c>
      <c r="N22" s="160" t="e">
        <f>SUM(15*M22)</f>
        <v>#REF!</v>
      </c>
      <c r="O22" s="138"/>
      <c r="P22" s="166" t="s">
        <v>233</v>
      </c>
      <c r="Q22" s="377"/>
      <c r="R22" s="306"/>
      <c r="S22" s="309"/>
      <c r="T22" s="202" t="e">
        <f>SUM(5*S20)</f>
        <v>#REF!</v>
      </c>
      <c r="U22" s="201"/>
      <c r="V22" s="31" t="e">
        <f t="shared" si="5"/>
        <v>#REF!</v>
      </c>
    </row>
    <row r="23" spans="1:24" ht="16.5" thickTop="1">
      <c r="A23" s="355" t="s">
        <v>127</v>
      </c>
      <c r="B23" s="12" t="s">
        <v>61</v>
      </c>
      <c r="C23" s="13" t="s">
        <v>44</v>
      </c>
      <c r="D23" s="14">
        <v>3760265230785</v>
      </c>
      <c r="E23" s="13" t="s">
        <v>3</v>
      </c>
      <c r="F23" s="16" t="e">
        <f t="shared" si="1"/>
        <v>#REF!</v>
      </c>
      <c r="G23" s="171" t="e">
        <f>SUM(6*F23)</f>
        <v>#REF!</v>
      </c>
      <c r="H23" s="15"/>
      <c r="I23" s="129" t="s">
        <v>61</v>
      </c>
      <c r="J23" s="13" t="s">
        <v>47</v>
      </c>
      <c r="K23" s="14">
        <v>3770001467535</v>
      </c>
      <c r="L23" s="13" t="s">
        <v>3</v>
      </c>
      <c r="M23" s="16" t="e">
        <f>(#REF!)</f>
        <v>#REF!</v>
      </c>
      <c r="N23" s="158" t="e">
        <f>SUM(6*M23)</f>
        <v>#REF!</v>
      </c>
      <c r="O23" s="135"/>
      <c r="P23" s="129" t="s">
        <v>231</v>
      </c>
      <c r="Q23" s="375" t="s">
        <v>47</v>
      </c>
      <c r="R23" s="304">
        <v>3770001467535</v>
      </c>
      <c r="S23" s="307" t="e">
        <f>M23</f>
        <v>#REF!</v>
      </c>
      <c r="T23" s="123" t="e">
        <f>SUM(15*S23)</f>
        <v>#REF!</v>
      </c>
      <c r="U23" s="182"/>
      <c r="V23" s="17" t="e">
        <f>SUM(G23*H23)+(N23*O23)+(U23*T23)</f>
        <v>#REF!</v>
      </c>
    </row>
    <row r="24" spans="1:24" ht="15.75">
      <c r="A24" s="354"/>
      <c r="B24" s="18" t="s">
        <v>58</v>
      </c>
      <c r="C24" s="19" t="s">
        <v>45</v>
      </c>
      <c r="D24" s="20">
        <v>3770001467498</v>
      </c>
      <c r="E24" s="19" t="s">
        <v>4</v>
      </c>
      <c r="F24" s="39" t="e">
        <f t="shared" si="1"/>
        <v>#REF!</v>
      </c>
      <c r="G24" s="174" t="e">
        <f>SUM(12*F24)</f>
        <v>#REF!</v>
      </c>
      <c r="H24" s="21"/>
      <c r="I24" s="127" t="s">
        <v>58</v>
      </c>
      <c r="J24" s="19" t="s">
        <v>48</v>
      </c>
      <c r="K24" s="20">
        <v>3770001467290</v>
      </c>
      <c r="L24" s="19" t="s">
        <v>4</v>
      </c>
      <c r="M24" s="39" t="e">
        <f>(#REF!)</f>
        <v>#REF!</v>
      </c>
      <c r="N24" s="161" t="e">
        <f>SUM(12*M24)</f>
        <v>#REF!</v>
      </c>
      <c r="O24" s="136"/>
      <c r="P24" s="165" t="s">
        <v>232</v>
      </c>
      <c r="Q24" s="376"/>
      <c r="R24" s="305"/>
      <c r="S24" s="308"/>
      <c r="T24" s="156" t="e">
        <f>SUM(10*S23)</f>
        <v>#REF!</v>
      </c>
      <c r="U24" s="183"/>
      <c r="V24" s="23" t="e">
        <f t="shared" si="5"/>
        <v>#REF!</v>
      </c>
    </row>
    <row r="25" spans="1:24" ht="16.5" thickBot="1">
      <c r="A25" s="24" t="s">
        <v>175</v>
      </c>
      <c r="B25" s="25" t="s">
        <v>59</v>
      </c>
      <c r="C25" s="26" t="s">
        <v>46</v>
      </c>
      <c r="D25" s="27">
        <v>3770001467177</v>
      </c>
      <c r="E25" s="26" t="s">
        <v>5</v>
      </c>
      <c r="F25" s="38" t="e">
        <f t="shared" si="1"/>
        <v>#REF!</v>
      </c>
      <c r="G25" s="175" t="e">
        <f>SUM(15*F25)</f>
        <v>#REF!</v>
      </c>
      <c r="H25" s="35"/>
      <c r="I25" s="128" t="s">
        <v>59</v>
      </c>
      <c r="J25" s="26" t="s">
        <v>49</v>
      </c>
      <c r="K25" s="27">
        <v>3770001467184</v>
      </c>
      <c r="L25" s="26" t="s">
        <v>5</v>
      </c>
      <c r="M25" s="38" t="e">
        <f>(#REF!)</f>
        <v>#REF!</v>
      </c>
      <c r="N25" s="162" t="e">
        <f>SUM(15*M25)</f>
        <v>#REF!</v>
      </c>
      <c r="O25" s="138"/>
      <c r="P25" s="166" t="s">
        <v>233</v>
      </c>
      <c r="Q25" s="377"/>
      <c r="R25" s="306"/>
      <c r="S25" s="309"/>
      <c r="T25" s="118" t="e">
        <f>SUM(5*S23)</f>
        <v>#REF!</v>
      </c>
      <c r="U25" s="184"/>
      <c r="V25" s="31" t="e">
        <f t="shared" si="5"/>
        <v>#REF!</v>
      </c>
    </row>
    <row r="26" spans="1:24" ht="16.5" thickTop="1">
      <c r="A26" s="355" t="s">
        <v>192</v>
      </c>
      <c r="B26" s="12" t="s">
        <v>61</v>
      </c>
      <c r="C26" s="13" t="s">
        <v>140</v>
      </c>
      <c r="D26" s="14">
        <v>3760265231096</v>
      </c>
      <c r="E26" s="13" t="s">
        <v>3</v>
      </c>
      <c r="F26" s="32" t="e">
        <f t="shared" si="1"/>
        <v>#REF!</v>
      </c>
      <c r="G26" s="176" t="e">
        <f>SUM(6*F26)</f>
        <v>#REF!</v>
      </c>
      <c r="H26" s="15"/>
      <c r="I26" s="129" t="s">
        <v>61</v>
      </c>
      <c r="J26" s="13" t="s">
        <v>141</v>
      </c>
      <c r="K26" s="14">
        <v>3760265231126</v>
      </c>
      <c r="L26" s="13" t="s">
        <v>3</v>
      </c>
      <c r="M26" s="32" t="e">
        <f>(#REF!)</f>
        <v>#REF!</v>
      </c>
      <c r="N26" s="163" t="e">
        <f>SUM(6*M26)</f>
        <v>#REF!</v>
      </c>
      <c r="O26" s="135"/>
      <c r="P26" s="129" t="s">
        <v>231</v>
      </c>
      <c r="Q26" s="375" t="s">
        <v>141</v>
      </c>
      <c r="R26" s="304">
        <v>3760265231126</v>
      </c>
      <c r="S26" s="307" t="e">
        <f>M26</f>
        <v>#REF!</v>
      </c>
      <c r="T26" s="168" t="e">
        <f>SUM(15*S26)</f>
        <v>#REF!</v>
      </c>
      <c r="U26" s="182"/>
      <c r="V26" s="17" t="e">
        <f t="shared" si="5"/>
        <v>#REF!</v>
      </c>
    </row>
    <row r="27" spans="1:24" ht="15.75">
      <c r="A27" s="354"/>
      <c r="B27" s="18" t="s">
        <v>58</v>
      </c>
      <c r="C27" s="19" t="s">
        <v>139</v>
      </c>
      <c r="D27" s="20">
        <v>3760265231089</v>
      </c>
      <c r="E27" s="19" t="s">
        <v>4</v>
      </c>
      <c r="F27" s="37" t="e">
        <f t="shared" si="1"/>
        <v>#REF!</v>
      </c>
      <c r="G27" s="173" t="e">
        <f>SUM(12*F27)</f>
        <v>#REF!</v>
      </c>
      <c r="H27" s="21"/>
      <c r="I27" s="127" t="s">
        <v>58</v>
      </c>
      <c r="J27" s="19" t="s">
        <v>142</v>
      </c>
      <c r="K27" s="20">
        <v>3760265231119</v>
      </c>
      <c r="L27" s="19" t="s">
        <v>4</v>
      </c>
      <c r="M27" s="37" t="e">
        <f>(#REF!)</f>
        <v>#REF!</v>
      </c>
      <c r="N27" s="160" t="e">
        <f>SUM(12*M27)</f>
        <v>#REF!</v>
      </c>
      <c r="O27" s="136"/>
      <c r="P27" s="165" t="s">
        <v>232</v>
      </c>
      <c r="Q27" s="376"/>
      <c r="R27" s="305"/>
      <c r="S27" s="308"/>
      <c r="T27" s="156" t="e">
        <f>SUM(10*S26)</f>
        <v>#REF!</v>
      </c>
      <c r="U27" s="183"/>
      <c r="V27" s="23" t="e">
        <f t="shared" si="5"/>
        <v>#REF!</v>
      </c>
    </row>
    <row r="28" spans="1:24" ht="16.5" thickBot="1">
      <c r="A28" s="24" t="s">
        <v>193</v>
      </c>
      <c r="B28" s="25" t="s">
        <v>59</v>
      </c>
      <c r="C28" s="26" t="s">
        <v>140</v>
      </c>
      <c r="D28" s="27">
        <v>3760265231072</v>
      </c>
      <c r="E28" s="26" t="s">
        <v>5</v>
      </c>
      <c r="F28" s="38" t="e">
        <f t="shared" si="1"/>
        <v>#REF!</v>
      </c>
      <c r="G28" s="175" t="e">
        <f>SUM(15*F28)</f>
        <v>#REF!</v>
      </c>
      <c r="H28" s="35"/>
      <c r="I28" s="128" t="s">
        <v>59</v>
      </c>
      <c r="J28" s="26" t="s">
        <v>143</v>
      </c>
      <c r="K28" s="27">
        <v>3760265231102</v>
      </c>
      <c r="L28" s="26" t="s">
        <v>5</v>
      </c>
      <c r="M28" s="38" t="e">
        <f>(#REF!)</f>
        <v>#REF!</v>
      </c>
      <c r="N28" s="162" t="e">
        <f>SUM(15*M28)</f>
        <v>#REF!</v>
      </c>
      <c r="O28" s="138"/>
      <c r="P28" s="166" t="s">
        <v>233</v>
      </c>
      <c r="Q28" s="377"/>
      <c r="R28" s="306"/>
      <c r="S28" s="309"/>
      <c r="T28" s="169" t="e">
        <f>SUM(5*S26)</f>
        <v>#REF!</v>
      </c>
      <c r="U28" s="184"/>
      <c r="V28" s="31" t="e">
        <f t="shared" si="5"/>
        <v>#REF!</v>
      </c>
    </row>
    <row r="29" spans="1:24" ht="16.5" thickTop="1">
      <c r="A29" s="355" t="s">
        <v>194</v>
      </c>
      <c r="B29" s="12" t="s">
        <v>61</v>
      </c>
      <c r="C29" s="13" t="s">
        <v>51</v>
      </c>
      <c r="D29" s="14">
        <v>3770001467931</v>
      </c>
      <c r="E29" s="13" t="s">
        <v>3</v>
      </c>
      <c r="F29" s="16" t="e">
        <f t="shared" si="1"/>
        <v>#REF!</v>
      </c>
      <c r="G29" s="171" t="e">
        <f>SUM(6*F29)</f>
        <v>#REF!</v>
      </c>
      <c r="H29" s="15"/>
      <c r="I29" s="129" t="s">
        <v>61</v>
      </c>
      <c r="J29" s="13" t="s">
        <v>54</v>
      </c>
      <c r="K29" s="14">
        <v>3760265230648</v>
      </c>
      <c r="L29" s="13" t="s">
        <v>3</v>
      </c>
      <c r="M29" s="16" t="e">
        <f>(#REF!)</f>
        <v>#REF!</v>
      </c>
      <c r="N29" s="158" t="e">
        <f>SUM(6*M29)</f>
        <v>#REF!</v>
      </c>
      <c r="O29" s="135"/>
      <c r="P29" s="129" t="s">
        <v>231</v>
      </c>
      <c r="Q29" s="375" t="s">
        <v>54</v>
      </c>
      <c r="R29" s="304">
        <v>3760265230648</v>
      </c>
      <c r="S29" s="307" t="e">
        <f>M29</f>
        <v>#REF!</v>
      </c>
      <c r="T29" s="168" t="e">
        <f>SUM(S29*15)</f>
        <v>#REF!</v>
      </c>
      <c r="U29" s="182"/>
      <c r="V29" s="17" t="e">
        <f t="shared" si="5"/>
        <v>#REF!</v>
      </c>
    </row>
    <row r="30" spans="1:24" ht="15.75">
      <c r="A30" s="354"/>
      <c r="B30" s="18" t="s">
        <v>58</v>
      </c>
      <c r="C30" s="19" t="s">
        <v>52</v>
      </c>
      <c r="D30" s="40">
        <v>3770001467405</v>
      </c>
      <c r="E30" s="19" t="s">
        <v>4</v>
      </c>
      <c r="F30" s="39" t="e">
        <f t="shared" si="1"/>
        <v>#REF!</v>
      </c>
      <c r="G30" s="174" t="e">
        <f>SUM(12*F30)</f>
        <v>#REF!</v>
      </c>
      <c r="H30" s="21"/>
      <c r="I30" s="127" t="s">
        <v>58</v>
      </c>
      <c r="J30" s="19" t="s">
        <v>55</v>
      </c>
      <c r="K30" s="20">
        <v>3760265230631</v>
      </c>
      <c r="L30" s="19" t="s">
        <v>4</v>
      </c>
      <c r="M30" s="39" t="e">
        <f>(#REF!)</f>
        <v>#REF!</v>
      </c>
      <c r="N30" s="161" t="e">
        <f>SUM(12*M30)</f>
        <v>#REF!</v>
      </c>
      <c r="O30" s="136"/>
      <c r="P30" s="165" t="s">
        <v>232</v>
      </c>
      <c r="Q30" s="376"/>
      <c r="R30" s="305"/>
      <c r="S30" s="308"/>
      <c r="T30" s="156" t="e">
        <f>SUM(S29*10)</f>
        <v>#REF!</v>
      </c>
      <c r="U30" s="183"/>
      <c r="V30" s="23" t="e">
        <f t="shared" si="5"/>
        <v>#REF!</v>
      </c>
    </row>
    <row r="31" spans="1:24" ht="16.5" thickBot="1">
      <c r="A31" s="24" t="s">
        <v>176</v>
      </c>
      <c r="B31" s="25" t="s">
        <v>59</v>
      </c>
      <c r="C31" s="26" t="s">
        <v>53</v>
      </c>
      <c r="D31" s="27">
        <v>3770001467160</v>
      </c>
      <c r="E31" s="26" t="s">
        <v>5</v>
      </c>
      <c r="F31" s="38" t="e">
        <f t="shared" si="1"/>
        <v>#REF!</v>
      </c>
      <c r="G31" s="175" t="e">
        <f>SUM(15*F31)</f>
        <v>#REF!</v>
      </c>
      <c r="H31" s="35"/>
      <c r="I31" s="128" t="s">
        <v>59</v>
      </c>
      <c r="J31" s="26" t="s">
        <v>56</v>
      </c>
      <c r="K31" s="27">
        <v>3770001467573</v>
      </c>
      <c r="L31" s="26" t="s">
        <v>5</v>
      </c>
      <c r="M31" s="38" t="e">
        <f>(#REF!)</f>
        <v>#REF!</v>
      </c>
      <c r="N31" s="162" t="e">
        <f>SUM(15*M31)</f>
        <v>#REF!</v>
      </c>
      <c r="O31" s="138"/>
      <c r="P31" s="166" t="s">
        <v>233</v>
      </c>
      <c r="Q31" s="377"/>
      <c r="R31" s="306"/>
      <c r="S31" s="309"/>
      <c r="T31" s="169" t="e">
        <f>SUM(S29*5)</f>
        <v>#REF!</v>
      </c>
      <c r="U31" s="184"/>
      <c r="V31" s="31" t="e">
        <f>SUM(G31*H31)+(N31*O31)+(U31*T31)</f>
        <v>#REF!</v>
      </c>
    </row>
    <row r="32" spans="1:24" ht="16.5" thickTop="1">
      <c r="A32" s="355" t="s">
        <v>128</v>
      </c>
      <c r="B32" s="12" t="s">
        <v>61</v>
      </c>
      <c r="C32" s="13" t="s">
        <v>116</v>
      </c>
      <c r="D32" s="14">
        <v>3770001467818</v>
      </c>
      <c r="E32" s="13" t="s">
        <v>3</v>
      </c>
      <c r="F32" s="32" t="e">
        <f t="shared" si="1"/>
        <v>#REF!</v>
      </c>
      <c r="G32" s="176" t="e">
        <f>SUM(6*F32)</f>
        <v>#REF!</v>
      </c>
      <c r="H32" s="15"/>
      <c r="I32" s="129" t="s">
        <v>61</v>
      </c>
      <c r="J32" s="13" t="s">
        <v>115</v>
      </c>
      <c r="K32" s="14">
        <v>3760265231263</v>
      </c>
      <c r="L32" s="13" t="s">
        <v>3</v>
      </c>
      <c r="M32" s="32" t="e">
        <f>(#REF!)</f>
        <v>#REF!</v>
      </c>
      <c r="N32" s="163" t="e">
        <f>SUM(6*M32)</f>
        <v>#REF!</v>
      </c>
      <c r="O32" s="135"/>
      <c r="P32" s="129" t="s">
        <v>231</v>
      </c>
      <c r="Q32" s="304" t="s">
        <v>115</v>
      </c>
      <c r="R32" s="387">
        <v>3760265231263</v>
      </c>
      <c r="S32" s="307" t="e">
        <f>M32</f>
        <v>#REF!</v>
      </c>
      <c r="T32" s="116" t="e">
        <f>SUM(S32*15)</f>
        <v>#REF!</v>
      </c>
      <c r="U32" s="185"/>
      <c r="V32" s="17" t="e">
        <f t="shared" ref="V32:V37" si="6">SUM(G32*H32)+(N32*O32)+(U32*T32)</f>
        <v>#REF!</v>
      </c>
      <c r="X32" s="124"/>
    </row>
    <row r="33" spans="1:29" ht="15.75">
      <c r="A33" s="354"/>
      <c r="B33" s="18" t="s">
        <v>58</v>
      </c>
      <c r="C33" s="19" t="s">
        <v>117</v>
      </c>
      <c r="D33" s="20">
        <v>3770001467399</v>
      </c>
      <c r="E33" s="19" t="s">
        <v>4</v>
      </c>
      <c r="F33" s="22" t="e">
        <f t="shared" si="1"/>
        <v>#REF!</v>
      </c>
      <c r="G33" s="172" t="e">
        <f>SUM(12*F33)</f>
        <v>#REF!</v>
      </c>
      <c r="H33" s="21"/>
      <c r="I33" s="127" t="s">
        <v>58</v>
      </c>
      <c r="J33" s="19" t="s">
        <v>119</v>
      </c>
      <c r="K33" s="20">
        <v>3770001467740</v>
      </c>
      <c r="L33" s="19" t="s">
        <v>4</v>
      </c>
      <c r="M33" s="22" t="e">
        <f>(#REF!)</f>
        <v>#REF!</v>
      </c>
      <c r="N33" s="159" t="e">
        <f>SUM(12*M33)</f>
        <v>#REF!</v>
      </c>
      <c r="O33" s="136"/>
      <c r="P33" s="165" t="s">
        <v>232</v>
      </c>
      <c r="Q33" s="305"/>
      <c r="R33" s="388"/>
      <c r="S33" s="308"/>
      <c r="T33" s="156" t="e">
        <f>SUM( 10*S32)</f>
        <v>#REF!</v>
      </c>
      <c r="U33" s="183"/>
      <c r="V33" s="23" t="e">
        <f t="shared" si="6"/>
        <v>#REF!</v>
      </c>
    </row>
    <row r="34" spans="1:29" ht="16.5" thickBot="1">
      <c r="A34" s="24" t="s">
        <v>172</v>
      </c>
      <c r="B34" s="25" t="s">
        <v>59</v>
      </c>
      <c r="C34" s="26" t="s">
        <v>118</v>
      </c>
      <c r="D34" s="27">
        <v>3770001467092</v>
      </c>
      <c r="E34" s="26" t="s">
        <v>5</v>
      </c>
      <c r="F34" s="30" t="e">
        <f t="shared" si="1"/>
        <v>#REF!</v>
      </c>
      <c r="G34" s="173" t="e">
        <f>SUM(15*F34)</f>
        <v>#REF!</v>
      </c>
      <c r="H34" s="35"/>
      <c r="I34" s="128" t="s">
        <v>59</v>
      </c>
      <c r="J34" s="26" t="s">
        <v>120</v>
      </c>
      <c r="K34" s="27">
        <v>3770001467245</v>
      </c>
      <c r="L34" s="26" t="s">
        <v>5</v>
      </c>
      <c r="M34" s="30" t="e">
        <f>(#REF!)</f>
        <v>#REF!</v>
      </c>
      <c r="N34" s="160" t="e">
        <f>SUM(15*M34)</f>
        <v>#REF!</v>
      </c>
      <c r="O34" s="138"/>
      <c r="P34" s="166" t="s">
        <v>233</v>
      </c>
      <c r="Q34" s="305"/>
      <c r="R34" s="388"/>
      <c r="S34" s="308"/>
      <c r="T34" s="202" t="e">
        <f>SUM(5*S32)</f>
        <v>#REF!</v>
      </c>
      <c r="U34" s="201"/>
      <c r="V34" s="31" t="e">
        <f t="shared" si="6"/>
        <v>#REF!</v>
      </c>
    </row>
    <row r="35" spans="1:29" ht="16.5" thickTop="1">
      <c r="A35" s="382" t="s">
        <v>195</v>
      </c>
      <c r="B35" s="41" t="s">
        <v>61</v>
      </c>
      <c r="C35" s="42" t="s">
        <v>104</v>
      </c>
      <c r="D35" s="43">
        <v>3770001467344</v>
      </c>
      <c r="E35" s="42" t="s">
        <v>61</v>
      </c>
      <c r="F35" s="16" t="e">
        <f t="shared" si="1"/>
        <v>#REF!</v>
      </c>
      <c r="G35" s="171" t="e">
        <f>SUM(6*F35)</f>
        <v>#REF!</v>
      </c>
      <c r="H35" s="44"/>
      <c r="I35" s="129" t="s">
        <v>61</v>
      </c>
      <c r="J35" s="42" t="s">
        <v>223</v>
      </c>
      <c r="K35" s="43">
        <v>3770001467542</v>
      </c>
      <c r="L35" s="13" t="s">
        <v>3</v>
      </c>
      <c r="M35" s="16" t="e">
        <f>(#REF!)</f>
        <v>#REF!</v>
      </c>
      <c r="N35" s="158" t="e">
        <f>SUM(M35*6)</f>
        <v>#REF!</v>
      </c>
      <c r="O35" s="139"/>
      <c r="P35" s="129" t="s">
        <v>231</v>
      </c>
      <c r="Q35" s="389" t="s">
        <v>223</v>
      </c>
      <c r="R35" s="326">
        <v>3770001467542</v>
      </c>
      <c r="S35" s="392" t="e">
        <f>M35</f>
        <v>#REF!</v>
      </c>
      <c r="T35" s="203" t="e">
        <f>SUM(15*S35)</f>
        <v>#REF!</v>
      </c>
      <c r="U35" s="204"/>
      <c r="V35" s="17" t="e">
        <f t="shared" si="6"/>
        <v>#REF!</v>
      </c>
    </row>
    <row r="36" spans="1:29" ht="15.75">
      <c r="A36" s="383"/>
      <c r="B36" s="45" t="s">
        <v>58</v>
      </c>
      <c r="C36" s="46" t="s">
        <v>105</v>
      </c>
      <c r="D36" s="47">
        <v>3770001467108</v>
      </c>
      <c r="E36" s="46" t="s">
        <v>4</v>
      </c>
      <c r="F36" s="39" t="e">
        <f t="shared" si="1"/>
        <v>#REF!</v>
      </c>
      <c r="G36" s="174" t="e">
        <f>SUM(12*F36)</f>
        <v>#REF!</v>
      </c>
      <c r="H36" s="48"/>
      <c r="I36" s="130" t="s">
        <v>58</v>
      </c>
      <c r="J36" s="46" t="s">
        <v>103</v>
      </c>
      <c r="K36" s="47">
        <v>3760265230617</v>
      </c>
      <c r="L36" s="46" t="s">
        <v>4</v>
      </c>
      <c r="M36" s="39" t="e">
        <f>(#REF!)</f>
        <v>#REF!</v>
      </c>
      <c r="N36" s="161" t="e">
        <f>SUM(12*M36)</f>
        <v>#REF!</v>
      </c>
      <c r="O36" s="140"/>
      <c r="P36" s="165" t="s">
        <v>232</v>
      </c>
      <c r="Q36" s="390"/>
      <c r="R36" s="391"/>
      <c r="S36" s="393"/>
      <c r="T36" s="157" t="e">
        <f>SUM(10*S35)</f>
        <v>#REF!</v>
      </c>
      <c r="U36" s="186"/>
      <c r="V36" s="23" t="e">
        <f t="shared" si="6"/>
        <v>#REF!</v>
      </c>
    </row>
    <row r="37" spans="1:29" ht="16.5" thickBot="1">
      <c r="A37" s="24" t="s">
        <v>173</v>
      </c>
      <c r="B37" s="49" t="s">
        <v>59</v>
      </c>
      <c r="C37" s="50" t="s">
        <v>106</v>
      </c>
      <c r="D37" s="51">
        <v>3770001467054</v>
      </c>
      <c r="E37" s="50" t="s">
        <v>5</v>
      </c>
      <c r="F37" s="38" t="e">
        <f t="shared" si="1"/>
        <v>#REF!</v>
      </c>
      <c r="G37" s="175" t="e">
        <f>SUM(15*F37)</f>
        <v>#REF!</v>
      </c>
      <c r="H37" s="52"/>
      <c r="I37" s="131" t="s">
        <v>59</v>
      </c>
      <c r="J37" s="50" t="s">
        <v>102</v>
      </c>
      <c r="K37" s="53">
        <v>3770001467238</v>
      </c>
      <c r="L37" s="50" t="s">
        <v>5</v>
      </c>
      <c r="M37" s="38" t="e">
        <f>(#REF!)</f>
        <v>#REF!</v>
      </c>
      <c r="N37" s="162" t="e">
        <f>SUM(15*M37)</f>
        <v>#REF!</v>
      </c>
      <c r="O37" s="141"/>
      <c r="P37" s="166" t="s">
        <v>233</v>
      </c>
      <c r="Q37" s="390"/>
      <c r="R37" s="327"/>
      <c r="S37" s="394"/>
      <c r="T37" s="205" t="e">
        <f>SUM(5*S35)</f>
        <v>#REF!</v>
      </c>
      <c r="U37" s="206"/>
      <c r="V37" s="31" t="e">
        <f t="shared" si="6"/>
        <v>#REF!</v>
      </c>
    </row>
    <row r="38" spans="1:29" ht="33" thickTop="1" thickBot="1">
      <c r="A38" s="54" t="s">
        <v>196</v>
      </c>
      <c r="B38" s="55" t="s">
        <v>60</v>
      </c>
      <c r="C38" s="56" t="s">
        <v>57</v>
      </c>
      <c r="D38" s="384">
        <v>3770001467825</v>
      </c>
      <c r="E38" s="385"/>
      <c r="F38" s="385"/>
      <c r="G38" s="385"/>
      <c r="H38" s="386"/>
      <c r="I38" s="356" t="s">
        <v>197</v>
      </c>
      <c r="J38" s="357"/>
      <c r="K38" s="358"/>
      <c r="L38" s="58" t="s">
        <v>50</v>
      </c>
      <c r="M38" s="59" t="e">
        <f>(#REF!)</f>
        <v>#REF!</v>
      </c>
      <c r="N38" s="181" t="e">
        <f>SUM(M38*8)</f>
        <v>#REF!</v>
      </c>
      <c r="O38" s="142"/>
      <c r="P38" s="207" t="s">
        <v>220</v>
      </c>
      <c r="Q38" s="208"/>
      <c r="R38" s="209"/>
      <c r="S38" s="210"/>
      <c r="T38" s="211"/>
      <c r="U38" s="212"/>
      <c r="V38" s="144" t="e">
        <f>SUM(N38*O38)</f>
        <v>#REF!</v>
      </c>
      <c r="AA38" s="99"/>
      <c r="AB38" s="99"/>
      <c r="AC38" s="99"/>
    </row>
    <row r="39" spans="1:29" ht="84.75" thickTop="1" thickBot="1">
      <c r="A39" s="60" t="s">
        <v>0</v>
      </c>
      <c r="B39" s="61" t="s">
        <v>122</v>
      </c>
      <c r="C39" s="62" t="s">
        <v>25</v>
      </c>
      <c r="D39" s="63" t="s">
        <v>1</v>
      </c>
      <c r="E39" s="63" t="s">
        <v>2</v>
      </c>
      <c r="F39" s="66" t="s">
        <v>6</v>
      </c>
      <c r="G39" s="115" t="s">
        <v>228</v>
      </c>
      <c r="H39" s="64" t="s">
        <v>188</v>
      </c>
      <c r="I39" s="132" t="s">
        <v>122</v>
      </c>
      <c r="J39" s="62" t="s">
        <v>25</v>
      </c>
      <c r="K39" s="65" t="s">
        <v>1</v>
      </c>
      <c r="L39" s="63" t="s">
        <v>2</v>
      </c>
      <c r="M39" s="66" t="s">
        <v>6</v>
      </c>
      <c r="N39" s="164" t="s">
        <v>228</v>
      </c>
      <c r="O39" s="143" t="s">
        <v>188</v>
      </c>
      <c r="P39" s="132" t="s">
        <v>226</v>
      </c>
      <c r="Q39" s="62" t="s">
        <v>25</v>
      </c>
      <c r="R39" s="65" t="s">
        <v>1</v>
      </c>
      <c r="S39" s="217" t="s">
        <v>189</v>
      </c>
      <c r="T39" s="115" t="s">
        <v>222</v>
      </c>
      <c r="U39" s="64" t="s">
        <v>224</v>
      </c>
      <c r="V39" s="369" t="s">
        <v>190</v>
      </c>
      <c r="AA39" s="99"/>
      <c r="AB39" s="99"/>
      <c r="AC39" s="99"/>
    </row>
    <row r="40" spans="1:29" ht="20.25" thickTop="1" thickBot="1">
      <c r="A40" s="67" t="s">
        <v>70</v>
      </c>
      <c r="B40" s="371" t="s">
        <v>7</v>
      </c>
      <c r="C40" s="371"/>
      <c r="D40" s="371"/>
      <c r="E40" s="371"/>
      <c r="F40" s="371"/>
      <c r="G40" s="371"/>
      <c r="H40" s="372"/>
      <c r="I40" s="371" t="s">
        <v>121</v>
      </c>
      <c r="J40" s="371"/>
      <c r="K40" s="371"/>
      <c r="L40" s="371"/>
      <c r="M40" s="371"/>
      <c r="N40" s="371"/>
      <c r="O40" s="371"/>
      <c r="P40" s="148"/>
      <c r="Q40" s="154"/>
      <c r="R40" s="113"/>
      <c r="S40" s="152"/>
      <c r="T40" s="152"/>
      <c r="U40" s="187"/>
      <c r="V40" s="370"/>
      <c r="AA40" s="99"/>
      <c r="AB40" s="99"/>
      <c r="AC40" s="99"/>
    </row>
    <row r="41" spans="1:29" ht="16.5" thickTop="1">
      <c r="A41" s="355" t="s">
        <v>130</v>
      </c>
      <c r="B41" s="68" t="s">
        <v>61</v>
      </c>
      <c r="C41" s="13" t="s">
        <v>94</v>
      </c>
      <c r="D41" s="14">
        <v>3770001467719</v>
      </c>
      <c r="E41" s="13" t="s">
        <v>3</v>
      </c>
      <c r="F41" s="16" t="e">
        <f t="shared" ref="F41:F52" si="7">M41</f>
        <v>#REF!</v>
      </c>
      <c r="G41" s="171" t="e">
        <f>SUM(6*F41)</f>
        <v>#REF!</v>
      </c>
      <c r="H41" s="15"/>
      <c r="I41" s="68" t="s">
        <v>61</v>
      </c>
      <c r="J41" s="13" t="s">
        <v>99</v>
      </c>
      <c r="K41" s="14">
        <v>3770001467955</v>
      </c>
      <c r="L41" s="13" t="s">
        <v>3</v>
      </c>
      <c r="M41" s="16" t="e">
        <f>(#REF!)</f>
        <v>#REF!</v>
      </c>
      <c r="N41" s="171" t="e">
        <f t="shared" ref="N41:N61" si="8">G41</f>
        <v>#REF!</v>
      </c>
      <c r="O41" s="135"/>
      <c r="P41" s="218" t="s">
        <v>231</v>
      </c>
      <c r="Q41" s="375" t="s">
        <v>99</v>
      </c>
      <c r="R41" s="304">
        <v>3770001467955</v>
      </c>
      <c r="S41" s="378" t="e">
        <f>M41</f>
        <v>#REF!</v>
      </c>
      <c r="T41" s="117" t="e">
        <f>SUM(15*S41)</f>
        <v>#REF!</v>
      </c>
      <c r="U41" s="220"/>
      <c r="V41" s="17" t="e">
        <f>SUM(H41*G41)+(N41*O41)+(T41*U41)</f>
        <v>#REF!</v>
      </c>
      <c r="AA41" s="99"/>
      <c r="AB41" s="99"/>
      <c r="AC41" s="99"/>
    </row>
    <row r="42" spans="1:29" ht="15.75">
      <c r="A42" s="354"/>
      <c r="B42" s="69" t="s">
        <v>58</v>
      </c>
      <c r="C42" s="19" t="s">
        <v>93</v>
      </c>
      <c r="D42" s="20">
        <v>3770001467504</v>
      </c>
      <c r="E42" s="19" t="s">
        <v>4</v>
      </c>
      <c r="F42" s="39" t="e">
        <f t="shared" si="7"/>
        <v>#REF!</v>
      </c>
      <c r="G42" s="174" t="e">
        <f>SUM(12*F42)</f>
        <v>#REF!</v>
      </c>
      <c r="H42" s="21"/>
      <c r="I42" s="127" t="s">
        <v>58</v>
      </c>
      <c r="J42" s="19" t="s">
        <v>100</v>
      </c>
      <c r="K42" s="20">
        <v>3760265230013</v>
      </c>
      <c r="L42" s="19" t="s">
        <v>4</v>
      </c>
      <c r="M42" s="39" t="e">
        <f>(#REF!)</f>
        <v>#REF!</v>
      </c>
      <c r="N42" s="174" t="e">
        <f t="shared" si="8"/>
        <v>#REF!</v>
      </c>
      <c r="O42" s="136"/>
      <c r="P42" s="93" t="s">
        <v>232</v>
      </c>
      <c r="Q42" s="376"/>
      <c r="R42" s="305"/>
      <c r="S42" s="379"/>
      <c r="T42" s="119" t="e">
        <f>SUM(10*S41)</f>
        <v>#REF!</v>
      </c>
      <c r="U42" s="183"/>
      <c r="V42" s="145" t="e">
        <f t="shared" ref="V42:V60" si="9">SUM(H42*G42)+(N42*O42)+(T42*U42)</f>
        <v>#REF!</v>
      </c>
      <c r="AA42" s="99"/>
      <c r="AB42" s="99"/>
      <c r="AC42" s="99"/>
    </row>
    <row r="43" spans="1:29" ht="16.5" thickBot="1">
      <c r="A43" s="24" t="s">
        <v>184</v>
      </c>
      <c r="B43" s="71" t="s">
        <v>59</v>
      </c>
      <c r="C43" s="26" t="s">
        <v>92</v>
      </c>
      <c r="D43" s="27">
        <v>3770001467085</v>
      </c>
      <c r="E43" s="26" t="s">
        <v>5</v>
      </c>
      <c r="F43" s="38" t="e">
        <f t="shared" si="7"/>
        <v>#REF!</v>
      </c>
      <c r="G43" s="175" t="e">
        <f>SUM(15*F43)</f>
        <v>#REF!</v>
      </c>
      <c r="H43" s="35"/>
      <c r="I43" s="128" t="s">
        <v>59</v>
      </c>
      <c r="J43" s="26" t="s">
        <v>101</v>
      </c>
      <c r="K43" s="27">
        <v>3770001467771</v>
      </c>
      <c r="L43" s="26" t="s">
        <v>5</v>
      </c>
      <c r="M43" s="38" t="e">
        <f>(#REF!)</f>
        <v>#REF!</v>
      </c>
      <c r="N43" s="175" t="e">
        <f t="shared" si="8"/>
        <v>#REF!</v>
      </c>
      <c r="O43" s="138"/>
      <c r="P43" s="166" t="s">
        <v>233</v>
      </c>
      <c r="Q43" s="377"/>
      <c r="R43" s="306"/>
      <c r="S43" s="380"/>
      <c r="T43" s="118" t="e">
        <f>SUM(5*S41)</f>
        <v>#REF!</v>
      </c>
      <c r="U43" s="219"/>
      <c r="V43" s="146" t="e">
        <f t="shared" si="9"/>
        <v>#REF!</v>
      </c>
    </row>
    <row r="44" spans="1:29" ht="16.5" thickTop="1">
      <c r="A44" s="355" t="s">
        <v>198</v>
      </c>
      <c r="B44" s="68" t="s">
        <v>61</v>
      </c>
      <c r="C44" s="13" t="s">
        <v>76</v>
      </c>
      <c r="D44" s="14">
        <v>3770001467863</v>
      </c>
      <c r="E44" s="13" t="s">
        <v>3</v>
      </c>
      <c r="F44" s="16" t="e">
        <f t="shared" si="7"/>
        <v>#REF!</v>
      </c>
      <c r="G44" s="171" t="e">
        <f>SUM(6*F44)</f>
        <v>#REF!</v>
      </c>
      <c r="H44" s="15"/>
      <c r="I44" s="68" t="s">
        <v>61</v>
      </c>
      <c r="J44" s="13" t="s">
        <v>91</v>
      </c>
      <c r="K44" s="14">
        <v>3760265230624</v>
      </c>
      <c r="L44" s="13" t="s">
        <v>3</v>
      </c>
      <c r="M44" s="16" t="e">
        <f>(#REF!)</f>
        <v>#REF!</v>
      </c>
      <c r="N44" s="171" t="e">
        <f t="shared" si="8"/>
        <v>#REF!</v>
      </c>
      <c r="O44" s="15"/>
      <c r="P44" s="218" t="s">
        <v>231</v>
      </c>
      <c r="Q44" s="375" t="s">
        <v>91</v>
      </c>
      <c r="R44" s="304">
        <v>3760265230624</v>
      </c>
      <c r="S44" s="310" t="e">
        <f>M44</f>
        <v>#REF!</v>
      </c>
      <c r="T44" s="123" t="e">
        <f>SUM(S44*15)</f>
        <v>#REF!</v>
      </c>
      <c r="U44" s="182"/>
      <c r="V44" s="33" t="e">
        <f t="shared" si="9"/>
        <v>#REF!</v>
      </c>
    </row>
    <row r="45" spans="1:29" ht="15.75">
      <c r="A45" s="354"/>
      <c r="B45" s="69" t="s">
        <v>58</v>
      </c>
      <c r="C45" s="19" t="s">
        <v>75</v>
      </c>
      <c r="D45" s="20">
        <v>3770001467320</v>
      </c>
      <c r="E45" s="19" t="s">
        <v>4</v>
      </c>
      <c r="F45" s="39" t="e">
        <f t="shared" si="7"/>
        <v>#REF!</v>
      </c>
      <c r="G45" s="174" t="e">
        <f>SUM(12*F45)</f>
        <v>#REF!</v>
      </c>
      <c r="H45" s="21"/>
      <c r="I45" s="127" t="s">
        <v>58</v>
      </c>
      <c r="J45" s="19" t="s">
        <v>90</v>
      </c>
      <c r="K45" s="20">
        <v>3770001467993</v>
      </c>
      <c r="L45" s="19" t="s">
        <v>4</v>
      </c>
      <c r="M45" s="39" t="e">
        <f>(#REF!)</f>
        <v>#REF!</v>
      </c>
      <c r="N45" s="174" t="e">
        <f t="shared" si="8"/>
        <v>#REF!</v>
      </c>
      <c r="O45" s="21"/>
      <c r="P45" s="93" t="s">
        <v>232</v>
      </c>
      <c r="Q45" s="376"/>
      <c r="R45" s="305"/>
      <c r="S45" s="311"/>
      <c r="T45" s="221" t="e">
        <f>SUM(10*S44)</f>
        <v>#REF!</v>
      </c>
      <c r="U45" s="183"/>
      <c r="V45" s="70" t="e">
        <f t="shared" si="9"/>
        <v>#REF!</v>
      </c>
    </row>
    <row r="46" spans="1:29" ht="16.5" thickBot="1">
      <c r="A46" s="24" t="s">
        <v>185</v>
      </c>
      <c r="B46" s="71" t="s">
        <v>59</v>
      </c>
      <c r="C46" s="26" t="s">
        <v>74</v>
      </c>
      <c r="D46" s="29">
        <v>3770001467313</v>
      </c>
      <c r="E46" s="26" t="s">
        <v>5</v>
      </c>
      <c r="F46" s="38" t="e">
        <f t="shared" si="7"/>
        <v>#REF!</v>
      </c>
      <c r="G46" s="175" t="e">
        <f>SUM(15*F46)</f>
        <v>#REF!</v>
      </c>
      <c r="H46" s="28"/>
      <c r="I46" s="128" t="s">
        <v>59</v>
      </c>
      <c r="J46" s="26" t="s">
        <v>89</v>
      </c>
      <c r="K46" s="29">
        <v>3770001467337</v>
      </c>
      <c r="L46" s="26" t="s">
        <v>5</v>
      </c>
      <c r="M46" s="38" t="e">
        <f>(#REF!)</f>
        <v>#REF!</v>
      </c>
      <c r="N46" s="175" t="e">
        <f t="shared" si="8"/>
        <v>#REF!</v>
      </c>
      <c r="O46" s="28"/>
      <c r="P46" s="166" t="s">
        <v>233</v>
      </c>
      <c r="Q46" s="377"/>
      <c r="R46" s="306"/>
      <c r="S46" s="312"/>
      <c r="T46" s="222" t="e">
        <f>SUM(S44*5)</f>
        <v>#REF!</v>
      </c>
      <c r="U46" s="191"/>
      <c r="V46" s="72" t="e">
        <f t="shared" si="9"/>
        <v>#REF!</v>
      </c>
    </row>
    <row r="47" spans="1:29" ht="16.5" thickTop="1">
      <c r="A47" s="354" t="s">
        <v>129</v>
      </c>
      <c r="B47" s="73" t="s">
        <v>61</v>
      </c>
      <c r="C47" s="74" t="s">
        <v>79</v>
      </c>
      <c r="D47" s="40">
        <v>3770001467702</v>
      </c>
      <c r="E47" s="74" t="s">
        <v>3</v>
      </c>
      <c r="F47" s="16" t="e">
        <f t="shared" si="7"/>
        <v>#REF!</v>
      </c>
      <c r="G47" s="173" t="e">
        <f>SUM(6*F47)</f>
        <v>#REF!</v>
      </c>
      <c r="H47" s="75"/>
      <c r="I47" s="73" t="s">
        <v>61</v>
      </c>
      <c r="J47" s="74" t="s">
        <v>85</v>
      </c>
      <c r="K47" s="40">
        <v>3770001467276</v>
      </c>
      <c r="L47" s="74" t="s">
        <v>3</v>
      </c>
      <c r="M47" s="16" t="e">
        <f>(#REF!)</f>
        <v>#REF!</v>
      </c>
      <c r="N47" s="173" t="e">
        <f t="shared" si="8"/>
        <v>#REF!</v>
      </c>
      <c r="O47" s="75"/>
      <c r="P47" s="218" t="s">
        <v>231</v>
      </c>
      <c r="Q47" s="304" t="s">
        <v>85</v>
      </c>
      <c r="R47" s="373">
        <v>3770001467276</v>
      </c>
      <c r="S47" s="307" t="e">
        <f>M47</f>
        <v>#REF!</v>
      </c>
      <c r="T47" s="223" t="e">
        <f>SUM(15*S47)</f>
        <v>#REF!</v>
      </c>
      <c r="U47" s="182"/>
      <c r="V47" s="33" t="e">
        <f t="shared" si="9"/>
        <v>#REF!</v>
      </c>
    </row>
    <row r="48" spans="1:29" ht="15.75">
      <c r="A48" s="354"/>
      <c r="B48" s="69" t="s">
        <v>58</v>
      </c>
      <c r="C48" s="19" t="s">
        <v>78</v>
      </c>
      <c r="D48" s="20">
        <v>3770001467061</v>
      </c>
      <c r="E48" s="19" t="s">
        <v>4</v>
      </c>
      <c r="F48" s="22" t="e">
        <f t="shared" si="7"/>
        <v>#REF!</v>
      </c>
      <c r="G48" s="172" t="e">
        <f>SUM(12*F48)</f>
        <v>#REF!</v>
      </c>
      <c r="H48" s="21"/>
      <c r="I48" s="127" t="s">
        <v>58</v>
      </c>
      <c r="J48" s="19" t="s">
        <v>84</v>
      </c>
      <c r="K48" s="20">
        <v>3770001467979</v>
      </c>
      <c r="L48" s="19" t="s">
        <v>4</v>
      </c>
      <c r="M48" s="22" t="e">
        <f>(#REF!)</f>
        <v>#REF!</v>
      </c>
      <c r="N48" s="172" t="e">
        <f t="shared" si="8"/>
        <v>#REF!</v>
      </c>
      <c r="O48" s="21"/>
      <c r="P48" s="133" t="s">
        <v>232</v>
      </c>
      <c r="Q48" s="305"/>
      <c r="R48" s="374"/>
      <c r="S48" s="308"/>
      <c r="T48" s="221" t="e">
        <f>SUM(10*S47)</f>
        <v>#REF!</v>
      </c>
      <c r="U48" s="183"/>
      <c r="V48" s="70" t="e">
        <f t="shared" si="9"/>
        <v>#REF!</v>
      </c>
    </row>
    <row r="49" spans="1:23" ht="16.5" thickBot="1">
      <c r="A49" s="76" t="s">
        <v>186</v>
      </c>
      <c r="B49" s="77" t="s">
        <v>59</v>
      </c>
      <c r="C49" s="78" t="s">
        <v>77</v>
      </c>
      <c r="D49" s="79">
        <v>3770001467047</v>
      </c>
      <c r="E49" s="78" t="s">
        <v>5</v>
      </c>
      <c r="F49" s="30" t="e">
        <f t="shared" si="7"/>
        <v>#REF!</v>
      </c>
      <c r="G49" s="173" t="e">
        <f>SUM(15*F49)</f>
        <v>#REF!</v>
      </c>
      <c r="H49" s="80"/>
      <c r="I49" s="133" t="s">
        <v>59</v>
      </c>
      <c r="J49" s="78" t="s">
        <v>83</v>
      </c>
      <c r="K49" s="79">
        <v>3770001467481</v>
      </c>
      <c r="L49" s="78" t="s">
        <v>5</v>
      </c>
      <c r="M49" s="30" t="e">
        <f>(#REF!)</f>
        <v>#REF!</v>
      </c>
      <c r="N49" s="236" t="e">
        <f t="shared" si="8"/>
        <v>#REF!</v>
      </c>
      <c r="O49" s="80"/>
      <c r="P49" s="226" t="s">
        <v>233</v>
      </c>
      <c r="Q49" s="306"/>
      <c r="R49" s="374"/>
      <c r="S49" s="308"/>
      <c r="T49" s="118" t="e">
        <f>SUM(S47*5)</f>
        <v>#REF!</v>
      </c>
      <c r="U49" s="184"/>
      <c r="V49" s="72" t="e">
        <f>SUM(H49*G49)+(N49*O49)+(T49*U49)</f>
        <v>#REF!</v>
      </c>
    </row>
    <row r="50" spans="1:23" ht="16.5" thickTop="1">
      <c r="A50" s="355" t="s">
        <v>96</v>
      </c>
      <c r="B50" s="68" t="s">
        <v>61</v>
      </c>
      <c r="C50" s="13" t="s">
        <v>82</v>
      </c>
      <c r="D50" s="14">
        <v>3760265230853</v>
      </c>
      <c r="E50" s="13" t="s">
        <v>3</v>
      </c>
      <c r="F50" s="32" t="e">
        <f t="shared" si="7"/>
        <v>#REF!</v>
      </c>
      <c r="G50" s="176" t="e">
        <f>SUM(6*F50)</f>
        <v>#REF!</v>
      </c>
      <c r="H50" s="15"/>
      <c r="I50" s="68" t="s">
        <v>61</v>
      </c>
      <c r="J50" s="13" t="s">
        <v>88</v>
      </c>
      <c r="K50" s="14">
        <v>3770001467269</v>
      </c>
      <c r="L50" s="13" t="s">
        <v>3</v>
      </c>
      <c r="M50" s="32" t="e">
        <f>(#REF!)</f>
        <v>#REF!</v>
      </c>
      <c r="N50" s="173" t="e">
        <f t="shared" si="8"/>
        <v>#REF!</v>
      </c>
      <c r="O50" s="135"/>
      <c r="P50" s="230" t="s">
        <v>231</v>
      </c>
      <c r="Q50" s="381" t="s">
        <v>88</v>
      </c>
      <c r="R50" s="298">
        <v>3770001467269</v>
      </c>
      <c r="S50" s="301" t="e">
        <f>F50</f>
        <v>#REF!</v>
      </c>
      <c r="T50" s="231" t="e">
        <f>SUM(15*S50)</f>
        <v>#REF!</v>
      </c>
      <c r="U50" s="232"/>
      <c r="V50" s="17" t="e">
        <f t="shared" si="9"/>
        <v>#REF!</v>
      </c>
    </row>
    <row r="51" spans="1:23" ht="15.75">
      <c r="A51" s="354"/>
      <c r="B51" s="69" t="s">
        <v>58</v>
      </c>
      <c r="C51" s="19" t="s">
        <v>81</v>
      </c>
      <c r="D51" s="20">
        <v>3770001467511</v>
      </c>
      <c r="E51" s="19" t="s">
        <v>4</v>
      </c>
      <c r="F51" s="37" t="e">
        <f t="shared" si="7"/>
        <v>#REF!</v>
      </c>
      <c r="G51" s="173" t="e">
        <f>SUM(12*F51)</f>
        <v>#REF!</v>
      </c>
      <c r="H51" s="80"/>
      <c r="I51" s="127" t="s">
        <v>58</v>
      </c>
      <c r="J51" s="19" t="s">
        <v>87</v>
      </c>
      <c r="K51" s="20">
        <v>3760265230600</v>
      </c>
      <c r="L51" s="19" t="s">
        <v>4</v>
      </c>
      <c r="M51" s="37" t="e">
        <f>(#REF!)</f>
        <v>#REF!</v>
      </c>
      <c r="N51" s="172" t="e">
        <f t="shared" si="8"/>
        <v>#REF!</v>
      </c>
      <c r="O51" s="136"/>
      <c r="P51" s="227" t="s">
        <v>232</v>
      </c>
      <c r="Q51" s="299"/>
      <c r="R51" s="299"/>
      <c r="S51" s="302"/>
      <c r="T51" s="151" t="e">
        <f>SUM(10*S50)</f>
        <v>#REF!</v>
      </c>
      <c r="U51" s="228"/>
      <c r="V51" s="145" t="e">
        <f t="shared" si="9"/>
        <v>#REF!</v>
      </c>
    </row>
    <row r="52" spans="1:23" ht="16.5" thickBot="1">
      <c r="A52" s="24" t="s">
        <v>177</v>
      </c>
      <c r="B52" s="71" t="s">
        <v>59</v>
      </c>
      <c r="C52" s="26" t="s">
        <v>80</v>
      </c>
      <c r="D52" s="27">
        <v>3770001467122</v>
      </c>
      <c r="E52" s="81" t="s">
        <v>5</v>
      </c>
      <c r="F52" s="38" t="e">
        <f t="shared" si="7"/>
        <v>#REF!</v>
      </c>
      <c r="G52" s="175" t="e">
        <f>SUM(15*F52)</f>
        <v>#REF!</v>
      </c>
      <c r="H52" s="35"/>
      <c r="I52" s="128" t="s">
        <v>59</v>
      </c>
      <c r="J52" s="26" t="s">
        <v>86</v>
      </c>
      <c r="K52" s="27">
        <v>3770001467283</v>
      </c>
      <c r="L52" s="26" t="s">
        <v>5</v>
      </c>
      <c r="M52" s="38" t="e">
        <f>(#REF!)</f>
        <v>#REF!</v>
      </c>
      <c r="N52" s="173" t="e">
        <f t="shared" si="8"/>
        <v>#REF!</v>
      </c>
      <c r="O52" s="138"/>
      <c r="P52" s="229" t="s">
        <v>233</v>
      </c>
      <c r="Q52" s="300"/>
      <c r="R52" s="300"/>
      <c r="S52" s="303"/>
      <c r="T52" s="118" t="e">
        <f>SUM(S50*5)</f>
        <v>#REF!</v>
      </c>
      <c r="U52" s="233"/>
      <c r="V52" s="146" t="e">
        <f>SUM(H52*G52)+(N52*O52)+(T52*U52)</f>
        <v>#REF!</v>
      </c>
    </row>
    <row r="53" spans="1:23" ht="16.5" thickTop="1">
      <c r="A53" s="355" t="s">
        <v>199</v>
      </c>
      <c r="B53" s="68" t="s">
        <v>61</v>
      </c>
      <c r="C53" s="82" t="s">
        <v>145</v>
      </c>
      <c r="D53" s="43">
        <v>3760265231195</v>
      </c>
      <c r="E53" s="13" t="s">
        <v>3</v>
      </c>
      <c r="F53" s="16" t="e">
        <f>#REF!</f>
        <v>#REF!</v>
      </c>
      <c r="G53" s="176" t="e">
        <f>SUM(6*F53)</f>
        <v>#REF!</v>
      </c>
      <c r="H53" s="83"/>
      <c r="I53" s="14" t="s">
        <v>61</v>
      </c>
      <c r="J53" s="82" t="s">
        <v>150</v>
      </c>
      <c r="K53" s="84">
        <v>3760265231164</v>
      </c>
      <c r="L53" s="13" t="s">
        <v>3</v>
      </c>
      <c r="M53" s="16" t="e">
        <f>(#REF!)</f>
        <v>#REF!</v>
      </c>
      <c r="N53" s="235" t="e">
        <f t="shared" si="8"/>
        <v>#REF!</v>
      </c>
      <c r="O53" s="15"/>
      <c r="P53" s="230" t="s">
        <v>231</v>
      </c>
      <c r="Q53" s="304" t="s">
        <v>150</v>
      </c>
      <c r="R53" s="304">
        <v>3760265231355</v>
      </c>
      <c r="S53" s="307" t="e">
        <f>F53</f>
        <v>#REF!</v>
      </c>
      <c r="T53" s="123" t="e">
        <f>SUM(15*S53)</f>
        <v>#REF!</v>
      </c>
      <c r="U53" s="188"/>
      <c r="V53" s="17" t="e">
        <f t="shared" si="9"/>
        <v>#REF!</v>
      </c>
    </row>
    <row r="54" spans="1:23" ht="15.75">
      <c r="A54" s="354"/>
      <c r="B54" s="69" t="s">
        <v>58</v>
      </c>
      <c r="C54" s="85" t="s">
        <v>146</v>
      </c>
      <c r="D54" s="47">
        <v>3760265231188</v>
      </c>
      <c r="E54" s="19" t="s">
        <v>4</v>
      </c>
      <c r="F54" s="22" t="e">
        <f>#REF!</f>
        <v>#REF!</v>
      </c>
      <c r="G54" s="173" t="e">
        <f>SUM(12*F54)</f>
        <v>#REF!</v>
      </c>
      <c r="H54" s="80"/>
      <c r="I54" s="127" t="s">
        <v>58</v>
      </c>
      <c r="J54" s="85" t="s">
        <v>149</v>
      </c>
      <c r="K54" s="86">
        <v>3760265231157</v>
      </c>
      <c r="L54" s="19" t="s">
        <v>4</v>
      </c>
      <c r="M54" s="22" t="e">
        <f>(#REF!)</f>
        <v>#REF!</v>
      </c>
      <c r="N54" s="172" t="e">
        <f t="shared" si="8"/>
        <v>#REF!</v>
      </c>
      <c r="O54" s="21"/>
      <c r="P54" s="227" t="s">
        <v>232</v>
      </c>
      <c r="Q54" s="305"/>
      <c r="R54" s="305"/>
      <c r="S54" s="308"/>
      <c r="T54" s="151" t="e">
        <f>SUM(10*S53)</f>
        <v>#REF!</v>
      </c>
      <c r="U54" s="189"/>
      <c r="V54" s="145" t="e">
        <f>SUM(H54*G54)+(N54*O54)+(T54*U54)</f>
        <v>#REF!</v>
      </c>
    </row>
    <row r="55" spans="1:23" ht="16.5" thickBot="1">
      <c r="A55" s="24" t="s">
        <v>187</v>
      </c>
      <c r="B55" s="71" t="s">
        <v>59</v>
      </c>
      <c r="C55" s="87" t="s">
        <v>147</v>
      </c>
      <c r="D55" s="51">
        <v>3760265231171</v>
      </c>
      <c r="E55" s="26" t="s">
        <v>5</v>
      </c>
      <c r="F55" s="30" t="e">
        <f>#REF!</f>
        <v>#REF!</v>
      </c>
      <c r="G55" s="175" t="e">
        <f>SUM(15*F55)</f>
        <v>#REF!</v>
      </c>
      <c r="H55" s="35"/>
      <c r="I55" s="128" t="s">
        <v>59</v>
      </c>
      <c r="J55" s="87" t="s">
        <v>148</v>
      </c>
      <c r="K55" s="88">
        <v>3760265231140</v>
      </c>
      <c r="L55" s="26" t="s">
        <v>5</v>
      </c>
      <c r="M55" s="30" t="e">
        <f>(#REF!)</f>
        <v>#REF!</v>
      </c>
      <c r="N55" s="173" t="e">
        <f t="shared" si="8"/>
        <v>#REF!</v>
      </c>
      <c r="O55" s="35"/>
      <c r="P55" s="229" t="s">
        <v>233</v>
      </c>
      <c r="Q55" s="306"/>
      <c r="R55" s="306"/>
      <c r="S55" s="309"/>
      <c r="T55" s="234" t="e">
        <f>SUM(S53*5)</f>
        <v>#REF!</v>
      </c>
      <c r="U55" s="190"/>
      <c r="V55" s="146" t="e">
        <f t="shared" si="9"/>
        <v>#REF!</v>
      </c>
    </row>
    <row r="56" spans="1:23" ht="16.5" thickTop="1">
      <c r="A56" s="359" t="s">
        <v>200</v>
      </c>
      <c r="B56" s="68" t="s">
        <v>61</v>
      </c>
      <c r="C56" s="82" t="s">
        <v>151</v>
      </c>
      <c r="D56" s="14">
        <v>3760265231256</v>
      </c>
      <c r="E56" s="13" t="s">
        <v>3</v>
      </c>
      <c r="F56" s="32" t="e">
        <f>#REF!</f>
        <v>#REF!</v>
      </c>
      <c r="G56" s="176" t="e">
        <f>SUM(6*F56)</f>
        <v>#REF!</v>
      </c>
      <c r="H56" s="83"/>
      <c r="I56" s="68" t="s">
        <v>61</v>
      </c>
      <c r="J56" s="13" t="s">
        <v>156</v>
      </c>
      <c r="K56" s="14">
        <v>3760265231225</v>
      </c>
      <c r="L56" s="13" t="s">
        <v>3</v>
      </c>
      <c r="M56" s="32" t="e">
        <f>(#REF!)</f>
        <v>#REF!</v>
      </c>
      <c r="N56" s="235" t="e">
        <f t="shared" si="8"/>
        <v>#REF!</v>
      </c>
      <c r="O56" s="15"/>
      <c r="P56" s="230" t="s">
        <v>231</v>
      </c>
      <c r="Q56" s="304" t="s">
        <v>156</v>
      </c>
      <c r="R56" s="313">
        <v>37265231225</v>
      </c>
      <c r="S56" s="310" t="e">
        <f>F56</f>
        <v>#REF!</v>
      </c>
      <c r="T56" s="123" t="e">
        <f>SUM(15*S56)</f>
        <v>#REF!</v>
      </c>
      <c r="U56" s="188"/>
      <c r="V56" s="17" t="e">
        <f t="shared" si="9"/>
        <v>#REF!</v>
      </c>
    </row>
    <row r="57" spans="1:23" ht="15.75">
      <c r="A57" s="360"/>
      <c r="B57" s="69" t="s">
        <v>58</v>
      </c>
      <c r="C57" s="85" t="s">
        <v>152</v>
      </c>
      <c r="D57" s="20">
        <v>3760265231249</v>
      </c>
      <c r="E57" s="19" t="s">
        <v>4</v>
      </c>
      <c r="F57" s="22" t="e">
        <f>#REF!</f>
        <v>#REF!</v>
      </c>
      <c r="G57" s="173" t="e">
        <f>SUM(12*F57)</f>
        <v>#REF!</v>
      </c>
      <c r="H57" s="80"/>
      <c r="I57" s="127" t="s">
        <v>58</v>
      </c>
      <c r="J57" s="19" t="s">
        <v>155</v>
      </c>
      <c r="K57" s="20">
        <v>3760265231218</v>
      </c>
      <c r="L57" s="19" t="s">
        <v>4</v>
      </c>
      <c r="M57" s="22" t="e">
        <f>(#REF!)</f>
        <v>#REF!</v>
      </c>
      <c r="N57" s="172" t="e">
        <f t="shared" si="8"/>
        <v>#REF!</v>
      </c>
      <c r="O57" s="21"/>
      <c r="P57" s="227" t="s">
        <v>232</v>
      </c>
      <c r="Q57" s="305"/>
      <c r="R57" s="314"/>
      <c r="S57" s="311"/>
      <c r="T57" s="151" t="e">
        <f>SUM(10*S56)</f>
        <v>#REF!</v>
      </c>
      <c r="U57" s="189"/>
      <c r="V57" s="145" t="e">
        <f t="shared" si="9"/>
        <v>#REF!</v>
      </c>
    </row>
    <row r="58" spans="1:23" ht="16.5" thickBot="1">
      <c r="A58" s="76" t="s">
        <v>179</v>
      </c>
      <c r="B58" s="77" t="s">
        <v>59</v>
      </c>
      <c r="C58" s="89" t="s">
        <v>153</v>
      </c>
      <c r="D58" s="79">
        <v>3760265231232</v>
      </c>
      <c r="E58" s="78" t="s">
        <v>5</v>
      </c>
      <c r="F58" s="30" t="e">
        <f>#REF!</f>
        <v>#REF!</v>
      </c>
      <c r="G58" s="175" t="e">
        <f>SUM(15*F58)</f>
        <v>#REF!</v>
      </c>
      <c r="H58" s="80"/>
      <c r="I58" s="133" t="s">
        <v>59</v>
      </c>
      <c r="J58" s="78" t="s">
        <v>154</v>
      </c>
      <c r="K58" s="79">
        <v>3760265231201</v>
      </c>
      <c r="L58" s="78" t="s">
        <v>5</v>
      </c>
      <c r="M58" s="30" t="e">
        <f>(#REF!)</f>
        <v>#REF!</v>
      </c>
      <c r="N58" s="173" t="e">
        <f t="shared" si="8"/>
        <v>#REF!</v>
      </c>
      <c r="O58" s="80"/>
      <c r="P58" s="229" t="s">
        <v>233</v>
      </c>
      <c r="Q58" s="306"/>
      <c r="R58" s="315"/>
      <c r="S58" s="312"/>
      <c r="T58" s="234" t="e">
        <f>SUM(S56*5)</f>
        <v>#REF!</v>
      </c>
      <c r="U58" s="192"/>
      <c r="V58" s="146" t="e">
        <f t="shared" si="9"/>
        <v>#REF!</v>
      </c>
    </row>
    <row r="59" spans="1:23" ht="16.5" thickTop="1">
      <c r="A59" s="359" t="s">
        <v>161</v>
      </c>
      <c r="B59" s="68" t="s">
        <v>61</v>
      </c>
      <c r="C59" s="90" t="s">
        <v>162</v>
      </c>
      <c r="D59" s="91">
        <v>3760265231348</v>
      </c>
      <c r="E59" s="13" t="s">
        <v>3</v>
      </c>
      <c r="F59" s="16" t="e">
        <f>#REF!</f>
        <v>#REF!</v>
      </c>
      <c r="G59" s="176" t="e">
        <f>SUM(6*F59)</f>
        <v>#REF!</v>
      </c>
      <c r="H59" s="83"/>
      <c r="I59" s="68" t="s">
        <v>61</v>
      </c>
      <c r="J59" s="13" t="s">
        <v>165</v>
      </c>
      <c r="K59" s="91">
        <v>3760265231331</v>
      </c>
      <c r="L59" s="13" t="s">
        <v>3</v>
      </c>
      <c r="M59" s="16" t="e">
        <f>(#REF!)</f>
        <v>#REF!</v>
      </c>
      <c r="N59" s="235" t="e">
        <f t="shared" si="8"/>
        <v>#REF!</v>
      </c>
      <c r="O59" s="15"/>
      <c r="P59" s="230" t="s">
        <v>231</v>
      </c>
      <c r="Q59" s="304" t="s">
        <v>165</v>
      </c>
      <c r="R59" s="304">
        <v>3760265231331</v>
      </c>
      <c r="S59" s="310" t="e">
        <f>F59</f>
        <v>#REF!</v>
      </c>
      <c r="T59" s="123" t="e">
        <f>SUM(15*S59)</f>
        <v>#REF!</v>
      </c>
      <c r="U59" s="188"/>
      <c r="V59" s="17" t="e">
        <f t="shared" si="9"/>
        <v>#REF!</v>
      </c>
    </row>
    <row r="60" spans="1:23" ht="15.75">
      <c r="A60" s="360"/>
      <c r="B60" s="69" t="s">
        <v>58</v>
      </c>
      <c r="C60" s="85" t="s">
        <v>163</v>
      </c>
      <c r="D60" s="92">
        <v>3760265231324</v>
      </c>
      <c r="E60" s="19" t="s">
        <v>4</v>
      </c>
      <c r="F60" s="22" t="e">
        <f>#REF!</f>
        <v>#REF!</v>
      </c>
      <c r="G60" s="173" t="e">
        <f>SUM(12*F60)</f>
        <v>#REF!</v>
      </c>
      <c r="H60" s="80"/>
      <c r="I60" s="127" t="s">
        <v>58</v>
      </c>
      <c r="J60" s="19" t="s">
        <v>166</v>
      </c>
      <c r="K60" s="92">
        <v>3760265231317</v>
      </c>
      <c r="L60" s="19" t="s">
        <v>4</v>
      </c>
      <c r="M60" s="22" t="e">
        <f>(#REF!)</f>
        <v>#REF!</v>
      </c>
      <c r="N60" s="172" t="e">
        <f t="shared" si="8"/>
        <v>#REF!</v>
      </c>
      <c r="O60" s="21"/>
      <c r="P60" s="227" t="s">
        <v>232</v>
      </c>
      <c r="Q60" s="305"/>
      <c r="R60" s="305"/>
      <c r="S60" s="311"/>
      <c r="T60" s="151" t="e">
        <f>SUM(10*S59)</f>
        <v>#REF!</v>
      </c>
      <c r="U60" s="189"/>
      <c r="V60" s="145" t="e">
        <f t="shared" si="9"/>
        <v>#REF!</v>
      </c>
    </row>
    <row r="61" spans="1:23" ht="16.5" thickBot="1">
      <c r="A61" s="3" t="s">
        <v>183</v>
      </c>
      <c r="B61" s="93" t="s">
        <v>59</v>
      </c>
      <c r="C61" s="89" t="s">
        <v>164</v>
      </c>
      <c r="D61" s="94">
        <v>3760265231294</v>
      </c>
      <c r="E61" s="78" t="s">
        <v>5</v>
      </c>
      <c r="F61" s="30" t="e">
        <f>#REF!</f>
        <v>#REF!</v>
      </c>
      <c r="G61" s="175" t="e">
        <f>SUM(15*F61)</f>
        <v>#REF!</v>
      </c>
      <c r="H61" s="80"/>
      <c r="I61" s="133" t="s">
        <v>59</v>
      </c>
      <c r="J61" s="74" t="s">
        <v>167</v>
      </c>
      <c r="K61" s="4">
        <v>3760265231300</v>
      </c>
      <c r="L61" s="78" t="s">
        <v>5</v>
      </c>
      <c r="M61" s="30" t="e">
        <f>(#REF!)</f>
        <v>#REF!</v>
      </c>
      <c r="N61" s="173" t="e">
        <f t="shared" si="8"/>
        <v>#REF!</v>
      </c>
      <c r="O61" s="80"/>
      <c r="P61" s="229" t="s">
        <v>233</v>
      </c>
      <c r="Q61" s="306"/>
      <c r="R61" s="306"/>
      <c r="S61" s="312"/>
      <c r="T61" s="234" t="e">
        <f>SUM(S59*5)</f>
        <v>#REF!</v>
      </c>
      <c r="U61" s="192"/>
      <c r="V61" s="146" t="e">
        <f>SUM(H61*G61)+(N61*O61)+(T61*U61)</f>
        <v>#REF!</v>
      </c>
    </row>
    <row r="62" spans="1:23" ht="21" customHeight="1" thickTop="1" thickBot="1">
      <c r="A62" s="361" t="s">
        <v>201</v>
      </c>
      <c r="B62" s="362"/>
      <c r="C62" s="362"/>
      <c r="D62" s="362"/>
      <c r="E62" s="362"/>
      <c r="F62" s="362"/>
      <c r="G62" s="362"/>
      <c r="H62" s="362"/>
      <c r="I62" s="362"/>
      <c r="J62" s="363"/>
      <c r="K62" s="364" t="s">
        <v>202</v>
      </c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95"/>
    </row>
    <row r="63" spans="1:23" ht="87.75" customHeight="1" thickTop="1" thickBot="1">
      <c r="A63" s="60" t="s">
        <v>0</v>
      </c>
      <c r="B63" s="96" t="s">
        <v>122</v>
      </c>
      <c r="C63" s="6" t="s">
        <v>25</v>
      </c>
      <c r="D63" s="7" t="s">
        <v>1</v>
      </c>
      <c r="E63" s="7" t="s">
        <v>2</v>
      </c>
      <c r="F63" s="7" t="s">
        <v>234</v>
      </c>
      <c r="G63" s="177" t="s">
        <v>235</v>
      </c>
      <c r="H63" s="296" t="s">
        <v>224</v>
      </c>
      <c r="I63" s="297"/>
      <c r="J63" s="8" t="s">
        <v>190</v>
      </c>
      <c r="K63" s="366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8"/>
    </row>
    <row r="64" spans="1:23" ht="20.25" customHeight="1" thickTop="1" thickBot="1">
      <c r="A64" s="97" t="s">
        <v>95</v>
      </c>
      <c r="B64" s="41" t="s">
        <v>107</v>
      </c>
      <c r="C64" s="42" t="s">
        <v>62</v>
      </c>
      <c r="D64" s="326">
        <v>3770001467917</v>
      </c>
      <c r="E64" s="42" t="s">
        <v>108</v>
      </c>
      <c r="F64" s="98" t="e">
        <f>#REF!</f>
        <v>#REF!</v>
      </c>
      <c r="G64" s="225" t="e">
        <f>SUM(5*F64)</f>
        <v>#REF!</v>
      </c>
      <c r="H64" s="290"/>
      <c r="I64" s="291"/>
      <c r="J64" s="240" t="e">
        <f t="shared" ref="J64:J73" si="10">SUM(G64*H64)</f>
        <v>#REF!</v>
      </c>
      <c r="K64" s="328" t="s">
        <v>203</v>
      </c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30"/>
    </row>
    <row r="65" spans="1:23" ht="17.25" thickTop="1" thickBot="1">
      <c r="A65" s="24" t="s">
        <v>171</v>
      </c>
      <c r="B65" s="49" t="s">
        <v>138</v>
      </c>
      <c r="C65" s="50" t="s">
        <v>134</v>
      </c>
      <c r="D65" s="327"/>
      <c r="E65" s="50" t="s">
        <v>236</v>
      </c>
      <c r="F65" s="111" t="e">
        <f>#REF!</f>
        <v>#REF!</v>
      </c>
      <c r="G65" s="178" t="e">
        <f>SUM(F65*50)</f>
        <v>#REF!</v>
      </c>
      <c r="H65" s="270"/>
      <c r="I65" s="271"/>
      <c r="J65" s="238" t="e">
        <f t="shared" si="10"/>
        <v>#REF!</v>
      </c>
      <c r="K65" s="331" t="s">
        <v>204</v>
      </c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3"/>
    </row>
    <row r="66" spans="1:23" ht="16.5" thickTop="1">
      <c r="A66" s="97" t="s">
        <v>192</v>
      </c>
      <c r="B66" s="41" t="s">
        <v>107</v>
      </c>
      <c r="C66" s="42" t="s">
        <v>144</v>
      </c>
      <c r="D66" s="334">
        <v>3760265231133</v>
      </c>
      <c r="E66" s="42" t="s">
        <v>108</v>
      </c>
      <c r="F66" s="98" t="e">
        <f>#REF!</f>
        <v>#REF!</v>
      </c>
      <c r="G66" s="225" t="e">
        <f>SUM(5*F66)</f>
        <v>#REF!</v>
      </c>
      <c r="H66" s="290"/>
      <c r="I66" s="291"/>
      <c r="J66" s="240" t="e">
        <f t="shared" si="10"/>
        <v>#REF!</v>
      </c>
      <c r="K66" s="336" t="s">
        <v>205</v>
      </c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8"/>
    </row>
    <row r="67" spans="1:23" ht="20.25" customHeight="1" thickBot="1">
      <c r="A67" s="24" t="s">
        <v>175</v>
      </c>
      <c r="B67" s="49" t="s">
        <v>138</v>
      </c>
      <c r="C67" s="50" t="s">
        <v>206</v>
      </c>
      <c r="D67" s="335"/>
      <c r="E67" s="50" t="s">
        <v>236</v>
      </c>
      <c r="F67" s="111" t="e">
        <f>#REF!</f>
        <v>#REF!</v>
      </c>
      <c r="G67" s="178" t="e">
        <f>SUM(F67*50)</f>
        <v>#REF!</v>
      </c>
      <c r="H67" s="270"/>
      <c r="I67" s="271"/>
      <c r="J67" s="238" t="e">
        <f t="shared" si="10"/>
        <v>#REF!</v>
      </c>
      <c r="K67" s="339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1"/>
      <c r="W67" s="99"/>
    </row>
    <row r="68" spans="1:23" ht="17.25" customHeight="1" thickTop="1">
      <c r="A68" s="97" t="s">
        <v>96</v>
      </c>
      <c r="B68" s="41" t="s">
        <v>107</v>
      </c>
      <c r="C68" s="42" t="s">
        <v>63</v>
      </c>
      <c r="D68" s="326">
        <v>3760265230822</v>
      </c>
      <c r="E68" s="42" t="s">
        <v>108</v>
      </c>
      <c r="F68" s="98" t="e">
        <f>#REF!</f>
        <v>#REF!</v>
      </c>
      <c r="G68" s="225" t="e">
        <f>SUM(5*F68)</f>
        <v>#REF!</v>
      </c>
      <c r="H68" s="290"/>
      <c r="I68" s="291"/>
      <c r="J68" s="240" t="e">
        <f t="shared" si="10"/>
        <v>#REF!</v>
      </c>
      <c r="K68" s="339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1"/>
    </row>
    <row r="69" spans="1:23" ht="18.75" customHeight="1" thickBot="1">
      <c r="A69" s="24" t="s">
        <v>177</v>
      </c>
      <c r="B69" s="49" t="s">
        <v>138</v>
      </c>
      <c r="C69" s="50" t="s">
        <v>135</v>
      </c>
      <c r="D69" s="327"/>
      <c r="E69" s="50" t="s">
        <v>236</v>
      </c>
      <c r="F69" s="111" t="e">
        <f>#REF!</f>
        <v>#REF!</v>
      </c>
      <c r="G69" s="178" t="e">
        <f>SUM(F69*50)</f>
        <v>#REF!</v>
      </c>
      <c r="H69" s="270"/>
      <c r="I69" s="271"/>
      <c r="J69" s="238" t="e">
        <f t="shared" si="10"/>
        <v>#REF!</v>
      </c>
      <c r="K69" s="339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1"/>
    </row>
    <row r="70" spans="1:23" ht="18.75" customHeight="1" thickTop="1" thickBot="1">
      <c r="A70" s="97" t="s">
        <v>207</v>
      </c>
      <c r="B70" s="41" t="s">
        <v>107</v>
      </c>
      <c r="C70" s="42" t="s">
        <v>64</v>
      </c>
      <c r="D70" s="326">
        <v>3770001467887</v>
      </c>
      <c r="E70" s="42" t="s">
        <v>108</v>
      </c>
      <c r="F70" s="98" t="e">
        <f>#REF!</f>
        <v>#REF!</v>
      </c>
      <c r="G70" s="225" t="e">
        <f>SUM(5*F70)</f>
        <v>#REF!</v>
      </c>
      <c r="H70" s="290"/>
      <c r="I70" s="291"/>
      <c r="J70" s="240" t="e">
        <f t="shared" si="10"/>
        <v>#REF!</v>
      </c>
      <c r="K70" s="342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4"/>
    </row>
    <row r="71" spans="1:23" ht="15" customHeight="1" thickTop="1" thickBot="1">
      <c r="A71" s="24" t="s">
        <v>178</v>
      </c>
      <c r="B71" s="49" t="s">
        <v>138</v>
      </c>
      <c r="C71" s="50" t="s">
        <v>136</v>
      </c>
      <c r="D71" s="327"/>
      <c r="E71" s="50" t="s">
        <v>236</v>
      </c>
      <c r="F71" s="111" t="e">
        <f>#REF!</f>
        <v>#REF!</v>
      </c>
      <c r="G71" s="178" t="e">
        <f>SUM(F71*50)</f>
        <v>#REF!</v>
      </c>
      <c r="H71" s="270"/>
      <c r="I71" s="271"/>
      <c r="J71" s="238" t="e">
        <f t="shared" si="10"/>
        <v>#REF!</v>
      </c>
      <c r="K71" s="336" t="s">
        <v>208</v>
      </c>
      <c r="L71" s="337"/>
      <c r="M71" s="337"/>
      <c r="N71" s="337"/>
      <c r="O71" s="337"/>
      <c r="P71" s="337"/>
      <c r="Q71" s="337"/>
      <c r="R71" s="337"/>
      <c r="S71" s="337"/>
      <c r="T71" s="337"/>
      <c r="U71" s="337"/>
      <c r="V71" s="338"/>
    </row>
    <row r="72" spans="1:23" ht="17.25" thickTop="1" thickBot="1">
      <c r="A72" s="97" t="s">
        <v>97</v>
      </c>
      <c r="B72" s="41" t="s">
        <v>107</v>
      </c>
      <c r="C72" s="42" t="s">
        <v>65</v>
      </c>
      <c r="D72" s="326">
        <v>3760265230839</v>
      </c>
      <c r="E72" s="42" t="s">
        <v>108</v>
      </c>
      <c r="F72" s="98" t="e">
        <f>#REF!</f>
        <v>#REF!</v>
      </c>
      <c r="G72" s="225" t="e">
        <f>SUM(5*F72)</f>
        <v>#REF!</v>
      </c>
      <c r="H72" s="290"/>
      <c r="I72" s="291"/>
      <c r="J72" s="240" t="e">
        <f t="shared" si="10"/>
        <v>#REF!</v>
      </c>
      <c r="K72" s="342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4"/>
    </row>
    <row r="73" spans="1:23" ht="15" customHeight="1" thickTop="1" thickBot="1">
      <c r="A73" s="24" t="s">
        <v>169</v>
      </c>
      <c r="B73" s="49" t="s">
        <v>138</v>
      </c>
      <c r="C73" s="50" t="s">
        <v>137</v>
      </c>
      <c r="D73" s="327"/>
      <c r="E73" s="50" t="s">
        <v>236</v>
      </c>
      <c r="F73" s="111" t="e">
        <f>#REF!</f>
        <v>#REF!</v>
      </c>
      <c r="G73" s="178" t="e">
        <f>SUM(F73*50)</f>
        <v>#REF!</v>
      </c>
      <c r="H73" s="270"/>
      <c r="I73" s="271"/>
      <c r="J73" s="238" t="e">
        <f t="shared" si="10"/>
        <v>#REF!</v>
      </c>
      <c r="K73" s="336" t="s">
        <v>209</v>
      </c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8"/>
    </row>
    <row r="74" spans="1:23" ht="20.25" thickTop="1" thickBot="1">
      <c r="A74" s="351" t="s">
        <v>69</v>
      </c>
      <c r="B74" s="352"/>
      <c r="C74" s="352"/>
      <c r="D74" s="352"/>
      <c r="E74" s="352"/>
      <c r="F74" s="352"/>
      <c r="G74" s="352"/>
      <c r="H74" s="352"/>
      <c r="I74" s="352"/>
      <c r="J74" s="353"/>
      <c r="K74" s="342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4"/>
    </row>
    <row r="75" spans="1:23" ht="15" customHeight="1" thickTop="1">
      <c r="A75" s="100" t="s">
        <v>210</v>
      </c>
      <c r="B75" s="101" t="s">
        <v>109</v>
      </c>
      <c r="C75" s="102" t="s">
        <v>110</v>
      </c>
      <c r="D75" s="326">
        <v>3760265231027</v>
      </c>
      <c r="E75" s="102" t="s">
        <v>50</v>
      </c>
      <c r="F75" s="98" t="e">
        <f>#REF!</f>
        <v>#REF!</v>
      </c>
      <c r="G75" s="225" t="e">
        <f>SUM(8*F75)</f>
        <v>#REF!</v>
      </c>
      <c r="H75" s="290"/>
      <c r="I75" s="291"/>
      <c r="J75" s="237" t="e">
        <f t="shared" ref="J75:J84" si="11">SUM(G75*H75)</f>
        <v>#REF!</v>
      </c>
      <c r="K75" s="252" t="s">
        <v>211</v>
      </c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4"/>
    </row>
    <row r="76" spans="1:23" ht="16.5" thickBot="1">
      <c r="A76" s="24" t="s">
        <v>178</v>
      </c>
      <c r="B76" s="49" t="s">
        <v>138</v>
      </c>
      <c r="C76" s="50" t="s">
        <v>159</v>
      </c>
      <c r="D76" s="327"/>
      <c r="E76" s="112" t="s">
        <v>236</v>
      </c>
      <c r="F76" s="241" t="e">
        <f>#REF!</f>
        <v>#REF!</v>
      </c>
      <c r="G76" s="179" t="e">
        <f>SUM(F76*50)</f>
        <v>#REF!</v>
      </c>
      <c r="H76" s="270"/>
      <c r="I76" s="271"/>
      <c r="J76" s="243" t="e">
        <f t="shared" si="11"/>
        <v>#REF!</v>
      </c>
      <c r="K76" s="255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7"/>
    </row>
    <row r="77" spans="1:23" ht="20.25" customHeight="1" thickTop="1">
      <c r="A77" s="97" t="s">
        <v>114</v>
      </c>
      <c r="B77" s="101" t="s">
        <v>109</v>
      </c>
      <c r="C77" s="224" t="s">
        <v>237</v>
      </c>
      <c r="D77" s="326">
        <v>3760265231003</v>
      </c>
      <c r="E77" s="102" t="s">
        <v>50</v>
      </c>
      <c r="F77" s="98" t="e">
        <f>#REF!</f>
        <v>#REF!</v>
      </c>
      <c r="G77" s="225" t="e">
        <f>SUM(8*F77)</f>
        <v>#REF!</v>
      </c>
      <c r="H77" s="290"/>
      <c r="I77" s="291"/>
      <c r="J77" s="240" t="e">
        <f t="shared" si="11"/>
        <v>#REF!</v>
      </c>
      <c r="K77" s="255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7"/>
    </row>
    <row r="78" spans="1:23" ht="16.5" thickBot="1">
      <c r="A78" s="24" t="s">
        <v>212</v>
      </c>
      <c r="B78" s="49" t="s">
        <v>138</v>
      </c>
      <c r="C78" s="50" t="s">
        <v>238</v>
      </c>
      <c r="D78" s="327"/>
      <c r="E78" s="112" t="s">
        <v>236</v>
      </c>
      <c r="F78" s="111" t="e">
        <f>#REF!</f>
        <v>#REF!</v>
      </c>
      <c r="G78" s="179" t="e">
        <f>SUM(F78*50)</f>
        <v>#REF!</v>
      </c>
      <c r="H78" s="270"/>
      <c r="I78" s="271"/>
      <c r="J78" s="238" t="e">
        <f t="shared" si="11"/>
        <v>#REF!</v>
      </c>
      <c r="K78" s="255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7"/>
    </row>
    <row r="79" spans="1:23" ht="16.5" thickTop="1">
      <c r="A79" s="97" t="s">
        <v>112</v>
      </c>
      <c r="B79" s="101" t="s">
        <v>109</v>
      </c>
      <c r="C79" s="224" t="s">
        <v>239</v>
      </c>
      <c r="D79" s="326">
        <v>3760265231010</v>
      </c>
      <c r="E79" s="102" t="s">
        <v>50</v>
      </c>
      <c r="F79" s="98" t="e">
        <f>#REF!</f>
        <v>#REF!</v>
      </c>
      <c r="G79" s="225" t="e">
        <f>SUM(8*F79)</f>
        <v>#REF!</v>
      </c>
      <c r="H79" s="290"/>
      <c r="I79" s="291"/>
      <c r="J79" s="237" t="e">
        <f t="shared" si="11"/>
        <v>#REF!</v>
      </c>
      <c r="K79" s="255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7"/>
    </row>
    <row r="80" spans="1:23" ht="16.5" thickBot="1">
      <c r="A80" s="24" t="s">
        <v>180</v>
      </c>
      <c r="B80" s="49" t="s">
        <v>138</v>
      </c>
      <c r="C80" s="50" t="s">
        <v>240</v>
      </c>
      <c r="D80" s="327"/>
      <c r="E80" s="112" t="s">
        <v>236</v>
      </c>
      <c r="F80" s="241" t="e">
        <f>#REF!</f>
        <v>#REF!</v>
      </c>
      <c r="G80" s="179" t="e">
        <f>SUM(F80*50)</f>
        <v>#REF!</v>
      </c>
      <c r="H80" s="270"/>
      <c r="I80" s="271"/>
      <c r="J80" s="243" t="e">
        <f t="shared" si="11"/>
        <v>#REF!</v>
      </c>
      <c r="K80" s="255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7"/>
    </row>
    <row r="81" spans="1:23" ht="16.5" thickTop="1">
      <c r="A81" s="97" t="s">
        <v>113</v>
      </c>
      <c r="B81" s="101" t="s">
        <v>109</v>
      </c>
      <c r="C81" s="102" t="s">
        <v>111</v>
      </c>
      <c r="D81" s="326">
        <v>3760265231034</v>
      </c>
      <c r="E81" s="102" t="s">
        <v>50</v>
      </c>
      <c r="F81" s="98" t="e">
        <f>#REF!</f>
        <v>#REF!</v>
      </c>
      <c r="G81" s="225" t="e">
        <f>SUM(8*F81)</f>
        <v>#REF!</v>
      </c>
      <c r="H81" s="290"/>
      <c r="I81" s="291"/>
      <c r="J81" s="237" t="e">
        <f t="shared" si="11"/>
        <v>#REF!</v>
      </c>
      <c r="K81" s="255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7"/>
    </row>
    <row r="82" spans="1:23" ht="16.5" thickBot="1">
      <c r="A82" s="24" t="s">
        <v>181</v>
      </c>
      <c r="B82" s="49" t="s">
        <v>138</v>
      </c>
      <c r="C82" s="50" t="s">
        <v>160</v>
      </c>
      <c r="D82" s="327"/>
      <c r="E82" s="112" t="s">
        <v>236</v>
      </c>
      <c r="F82" s="111" t="e">
        <f>#REF!</f>
        <v>#REF!</v>
      </c>
      <c r="G82" s="179" t="e">
        <f>SUM(F82*50)</f>
        <v>#REF!</v>
      </c>
      <c r="H82" s="270"/>
      <c r="I82" s="271"/>
      <c r="J82" s="243" t="e">
        <f t="shared" si="11"/>
        <v>#REF!</v>
      </c>
      <c r="K82" s="255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7"/>
    </row>
    <row r="83" spans="1:23" ht="16.5" thickTop="1">
      <c r="A83" s="97" t="s">
        <v>199</v>
      </c>
      <c r="B83" s="103" t="s">
        <v>109</v>
      </c>
      <c r="C83" s="102" t="s">
        <v>213</v>
      </c>
      <c r="D83" s="326">
        <v>3760265321287</v>
      </c>
      <c r="E83" s="102" t="s">
        <v>50</v>
      </c>
      <c r="F83" s="98" t="e">
        <f>#REF!</f>
        <v>#REF!</v>
      </c>
      <c r="G83" s="225" t="e">
        <f>SUM(8*F83)</f>
        <v>#REF!</v>
      </c>
      <c r="H83" s="290"/>
      <c r="I83" s="291"/>
      <c r="J83" s="237" t="e">
        <f t="shared" si="11"/>
        <v>#REF!</v>
      </c>
      <c r="K83" s="255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7"/>
    </row>
    <row r="84" spans="1:23" ht="16.5" thickBot="1">
      <c r="A84" s="24" t="s">
        <v>182</v>
      </c>
      <c r="B84" s="104" t="s">
        <v>138</v>
      </c>
      <c r="C84" s="105" t="s">
        <v>214</v>
      </c>
      <c r="D84" s="327"/>
      <c r="E84" s="106" t="s">
        <v>236</v>
      </c>
      <c r="F84" s="242" t="e">
        <f>#REF!</f>
        <v>#REF!</v>
      </c>
      <c r="G84" s="178" t="e">
        <f>SUM(F84*50)</f>
        <v>#REF!</v>
      </c>
      <c r="H84" s="270"/>
      <c r="I84" s="271"/>
      <c r="J84" s="243" t="e">
        <f t="shared" si="11"/>
        <v>#REF!</v>
      </c>
      <c r="K84" s="258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60"/>
    </row>
    <row r="85" spans="1:23" ht="20.25" thickTop="1" thickBot="1">
      <c r="A85" s="345" t="s">
        <v>66</v>
      </c>
      <c r="B85" s="346"/>
      <c r="C85" s="346"/>
      <c r="D85" s="346"/>
      <c r="E85" s="346"/>
      <c r="F85" s="346"/>
      <c r="G85" s="346"/>
      <c r="H85" s="346"/>
      <c r="I85" s="346"/>
      <c r="J85" s="347"/>
      <c r="K85" s="261" t="s">
        <v>215</v>
      </c>
      <c r="L85" s="262"/>
      <c r="M85" s="262"/>
      <c r="N85" s="263"/>
      <c r="O85" s="348" t="e">
        <f>SUM(J86:J91,J75:J84,J64:J73,V41:V61,V5:V38)</f>
        <v>#REF!</v>
      </c>
      <c r="P85" s="349"/>
      <c r="Q85" s="349"/>
      <c r="R85" s="349"/>
      <c r="S85" s="349"/>
      <c r="T85" s="349"/>
      <c r="U85" s="349"/>
      <c r="V85" s="350"/>
    </row>
    <row r="86" spans="1:23" ht="17.25" thickTop="1" thickBot="1">
      <c r="A86" s="107" t="s">
        <v>67</v>
      </c>
      <c r="B86" s="55" t="s">
        <v>132</v>
      </c>
      <c r="C86" s="56" t="s">
        <v>133</v>
      </c>
      <c r="D86" s="57">
        <v>3760265230938</v>
      </c>
      <c r="E86" s="108" t="s">
        <v>108</v>
      </c>
      <c r="F86" s="244" t="e">
        <f>#REF!</f>
        <v>#REF!</v>
      </c>
      <c r="G86" s="244" t="e">
        <f>SUM(5*F86)</f>
        <v>#REF!</v>
      </c>
      <c r="H86" s="272"/>
      <c r="I86" s="273"/>
      <c r="J86" s="239" t="e">
        <f>SUM(G86*H86)</f>
        <v>#REF!</v>
      </c>
      <c r="K86" s="264" t="s">
        <v>216</v>
      </c>
      <c r="L86" s="265"/>
      <c r="M86" s="265"/>
      <c r="N86" s="266"/>
      <c r="O86" s="320" t="e">
        <f>SUM(O85+O87)</f>
        <v>#REF!</v>
      </c>
      <c r="P86" s="321"/>
      <c r="Q86" s="321"/>
      <c r="R86" s="321"/>
      <c r="S86" s="321"/>
      <c r="T86" s="321"/>
      <c r="U86" s="321"/>
      <c r="V86" s="322"/>
    </row>
    <row r="87" spans="1:23" ht="17.25" thickTop="1" thickBot="1">
      <c r="A87" s="107" t="s">
        <v>68</v>
      </c>
      <c r="B87" s="55" t="s">
        <v>73</v>
      </c>
      <c r="C87" s="56" t="s">
        <v>72</v>
      </c>
      <c r="D87" s="57">
        <v>3760265230921</v>
      </c>
      <c r="E87" s="108" t="s">
        <v>50</v>
      </c>
      <c r="F87" s="180" t="e">
        <f>#REF!</f>
        <v>#REF!</v>
      </c>
      <c r="G87" s="180" t="e">
        <f>SUM(8*F87)</f>
        <v>#REF!</v>
      </c>
      <c r="H87" s="272"/>
      <c r="I87" s="273"/>
      <c r="J87" s="243" t="e">
        <f t="shared" ref="J87:J91" si="12">SUM(G87*H87)</f>
        <v>#REF!</v>
      </c>
      <c r="K87" s="267" t="s">
        <v>217</v>
      </c>
      <c r="L87" s="268"/>
      <c r="M87" s="268"/>
      <c r="N87" s="269"/>
      <c r="O87" s="323" t="e">
        <f>SUM(O85*5.5%)</f>
        <v>#REF!</v>
      </c>
      <c r="P87" s="324"/>
      <c r="Q87" s="324"/>
      <c r="R87" s="324"/>
      <c r="S87" s="324"/>
      <c r="T87" s="324"/>
      <c r="U87" s="324"/>
      <c r="V87" s="325"/>
    </row>
    <row r="88" spans="1:23" ht="17.25" thickTop="1" thickBot="1">
      <c r="A88" s="107" t="s">
        <v>218</v>
      </c>
      <c r="B88" s="55" t="s">
        <v>132</v>
      </c>
      <c r="C88" s="56" t="s">
        <v>158</v>
      </c>
      <c r="D88" s="57">
        <v>3760265231362</v>
      </c>
      <c r="E88" s="108" t="s">
        <v>3</v>
      </c>
      <c r="F88" s="247" t="e">
        <f>#REF!</f>
        <v>#REF!</v>
      </c>
      <c r="G88" s="180" t="e">
        <f>SUM(F88*6)</f>
        <v>#REF!</v>
      </c>
      <c r="H88" s="272"/>
      <c r="I88" s="273"/>
      <c r="J88" s="240" t="e">
        <f t="shared" si="12"/>
        <v>#REF!</v>
      </c>
    </row>
    <row r="89" spans="1:23" ht="16.5" customHeight="1" thickTop="1">
      <c r="A89" s="316" t="s">
        <v>219</v>
      </c>
      <c r="B89" s="286" t="s">
        <v>244</v>
      </c>
      <c r="C89" s="282" t="s">
        <v>241</v>
      </c>
      <c r="D89" s="283"/>
      <c r="E89" s="292" t="e">
        <f>#REF!</f>
        <v>#REF!</v>
      </c>
      <c r="F89" s="288" t="e">
        <f>#REF!</f>
        <v>#REF!</v>
      </c>
      <c r="G89" s="294"/>
      <c r="H89" s="278"/>
      <c r="I89" s="279"/>
      <c r="J89" s="276" t="e">
        <f>SUM(F89*H89)</f>
        <v>#REF!</v>
      </c>
      <c r="W89" s="114"/>
    </row>
    <row r="90" spans="1:23" ht="15.75" customHeight="1">
      <c r="A90" s="317"/>
      <c r="B90" s="287"/>
      <c r="C90" s="284"/>
      <c r="D90" s="285"/>
      <c r="E90" s="293"/>
      <c r="F90" s="289"/>
      <c r="G90" s="295"/>
      <c r="H90" s="280"/>
      <c r="I90" s="281"/>
      <c r="J90" s="277"/>
    </row>
    <row r="91" spans="1:23" ht="16.5" thickBot="1">
      <c r="A91" s="245" t="s">
        <v>221</v>
      </c>
      <c r="B91" s="246" t="s">
        <v>242</v>
      </c>
      <c r="C91" s="318" t="s">
        <v>243</v>
      </c>
      <c r="D91" s="319"/>
      <c r="E91" s="110" t="s">
        <v>4</v>
      </c>
      <c r="F91" s="249" t="e">
        <f>#REF!</f>
        <v>#REF!</v>
      </c>
      <c r="G91" s="249" t="e">
        <f>SUM(8*F91)</f>
        <v>#REF!</v>
      </c>
      <c r="H91" s="274"/>
      <c r="I91" s="275"/>
      <c r="J91" s="238" t="e">
        <f t="shared" si="12"/>
        <v>#REF!</v>
      </c>
    </row>
    <row r="92" spans="1:23" ht="15.75" thickTop="1">
      <c r="F92" s="248"/>
      <c r="G92" s="250"/>
      <c r="J92" s="248"/>
      <c r="P92" s="2"/>
    </row>
    <row r="96" spans="1:23">
      <c r="H96"/>
      <c r="K96" s="99"/>
      <c r="O96"/>
      <c r="R96"/>
    </row>
  </sheetData>
  <mergeCells count="144">
    <mergeCell ref="Q29:Q31"/>
    <mergeCell ref="R29:R31"/>
    <mergeCell ref="S29:S31"/>
    <mergeCell ref="Q20:Q22"/>
    <mergeCell ref="R20:R22"/>
    <mergeCell ref="S20:S22"/>
    <mergeCell ref="Q23:Q25"/>
    <mergeCell ref="R23:R25"/>
    <mergeCell ref="S23:S25"/>
    <mergeCell ref="A1:V1"/>
    <mergeCell ref="P4:U4"/>
    <mergeCell ref="Q5:Q7"/>
    <mergeCell ref="R5:R7"/>
    <mergeCell ref="S5:S7"/>
    <mergeCell ref="A2:V2"/>
    <mergeCell ref="Q8:Q10"/>
    <mergeCell ref="R8:R10"/>
    <mergeCell ref="S8:S10"/>
    <mergeCell ref="A11:A12"/>
    <mergeCell ref="A5:A6"/>
    <mergeCell ref="A8:A9"/>
    <mergeCell ref="V3:V4"/>
    <mergeCell ref="B4:H4"/>
    <mergeCell ref="I4:O4"/>
    <mergeCell ref="A26:A27"/>
    <mergeCell ref="A29:A30"/>
    <mergeCell ref="A20:A21"/>
    <mergeCell ref="A23:A24"/>
    <mergeCell ref="A14:A15"/>
    <mergeCell ref="A17:A18"/>
    <mergeCell ref="Q14:Q16"/>
    <mergeCell ref="R14:R16"/>
    <mergeCell ref="S14:S16"/>
    <mergeCell ref="Q17:Q19"/>
    <mergeCell ref="R17:R19"/>
    <mergeCell ref="S17:S19"/>
    <mergeCell ref="Q11:Q13"/>
    <mergeCell ref="R11:R13"/>
    <mergeCell ref="S11:S13"/>
    <mergeCell ref="Q26:Q28"/>
    <mergeCell ref="R26:R28"/>
    <mergeCell ref="S26:S28"/>
    <mergeCell ref="A32:A33"/>
    <mergeCell ref="A35:A36"/>
    <mergeCell ref="D38:H38"/>
    <mergeCell ref="Q32:Q34"/>
    <mergeCell ref="R32:R34"/>
    <mergeCell ref="S32:S34"/>
    <mergeCell ref="Q35:Q37"/>
    <mergeCell ref="R35:R37"/>
    <mergeCell ref="S35:S37"/>
    <mergeCell ref="A47:A48"/>
    <mergeCell ref="A50:A51"/>
    <mergeCell ref="A41:A42"/>
    <mergeCell ref="A44:A45"/>
    <mergeCell ref="I38:K38"/>
    <mergeCell ref="A59:A60"/>
    <mergeCell ref="A62:J62"/>
    <mergeCell ref="K62:V62"/>
    <mergeCell ref="K63:V63"/>
    <mergeCell ref="A53:A54"/>
    <mergeCell ref="A56:A57"/>
    <mergeCell ref="V39:V40"/>
    <mergeCell ref="B40:H40"/>
    <mergeCell ref="I40:O40"/>
    <mergeCell ref="Q47:Q49"/>
    <mergeCell ref="R47:R49"/>
    <mergeCell ref="S47:S49"/>
    <mergeCell ref="Q41:Q43"/>
    <mergeCell ref="R41:R43"/>
    <mergeCell ref="S41:S43"/>
    <mergeCell ref="Q44:Q46"/>
    <mergeCell ref="R44:R46"/>
    <mergeCell ref="S44:S46"/>
    <mergeCell ref="Q50:Q52"/>
    <mergeCell ref="A89:A90"/>
    <mergeCell ref="C91:D91"/>
    <mergeCell ref="O86:V86"/>
    <mergeCell ref="O87:V87"/>
    <mergeCell ref="D64:D65"/>
    <mergeCell ref="K64:V64"/>
    <mergeCell ref="K65:V65"/>
    <mergeCell ref="D66:D67"/>
    <mergeCell ref="K66:V70"/>
    <mergeCell ref="D68:D69"/>
    <mergeCell ref="D70:D71"/>
    <mergeCell ref="A85:J85"/>
    <mergeCell ref="O85:V85"/>
    <mergeCell ref="K71:V72"/>
    <mergeCell ref="D72:D73"/>
    <mergeCell ref="K73:V74"/>
    <mergeCell ref="A74:J74"/>
    <mergeCell ref="H72:I72"/>
    <mergeCell ref="H73:I73"/>
    <mergeCell ref="D75:D76"/>
    <mergeCell ref="D77:D78"/>
    <mergeCell ref="D79:D80"/>
    <mergeCell ref="D81:D82"/>
    <mergeCell ref="D83:D84"/>
    <mergeCell ref="R50:R52"/>
    <mergeCell ref="S50:S52"/>
    <mergeCell ref="Q53:Q55"/>
    <mergeCell ref="R53:R55"/>
    <mergeCell ref="S53:S55"/>
    <mergeCell ref="S56:S58"/>
    <mergeCell ref="Q56:Q58"/>
    <mergeCell ref="R56:R58"/>
    <mergeCell ref="S59:S61"/>
    <mergeCell ref="Q59:Q61"/>
    <mergeCell ref="R59:R61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C89:D90"/>
    <mergeCell ref="B89:B90"/>
    <mergeCell ref="F89:F90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E89:E90"/>
    <mergeCell ref="G89:G90"/>
    <mergeCell ref="K75:V84"/>
    <mergeCell ref="K85:N85"/>
    <mergeCell ref="K86:N86"/>
    <mergeCell ref="K87:N87"/>
    <mergeCell ref="H84:I84"/>
    <mergeCell ref="H86:I86"/>
    <mergeCell ref="H87:I87"/>
    <mergeCell ref="H88:I88"/>
    <mergeCell ref="H91:I91"/>
    <mergeCell ref="J89:J90"/>
    <mergeCell ref="H89:I90"/>
  </mergeCells>
  <conditionalFormatting sqref="D64 K5:K37 D5:D37 K41:K58 D86:D88 D41:D58 D68 D70 D72 D75 D77 D79 D81">
    <cfRule type="duplicateValues" dxfId="15" priority="22"/>
  </conditionalFormatting>
  <conditionalFormatting sqref="D66">
    <cfRule type="duplicateValues" dxfId="14" priority="21"/>
  </conditionalFormatting>
  <conditionalFormatting sqref="D70:D71">
    <cfRule type="duplicateValues" dxfId="13" priority="19"/>
  </conditionalFormatting>
  <conditionalFormatting sqref="D83">
    <cfRule type="duplicateValues" dxfId="12" priority="18"/>
  </conditionalFormatting>
  <conditionalFormatting sqref="D38">
    <cfRule type="duplicateValues" dxfId="11" priority="17"/>
  </conditionalFormatting>
  <conditionalFormatting sqref="D59:D61">
    <cfRule type="duplicateValues" dxfId="10" priority="15"/>
  </conditionalFormatting>
  <conditionalFormatting sqref="K59:K61">
    <cfRule type="duplicateValues" dxfId="9" priority="13"/>
  </conditionalFormatting>
  <conditionalFormatting sqref="Q5">
    <cfRule type="duplicateValues" dxfId="8" priority="11"/>
  </conditionalFormatting>
  <conditionalFormatting sqref="R14">
    <cfRule type="duplicateValues" dxfId="7" priority="10"/>
  </conditionalFormatting>
  <conditionalFormatting sqref="R17">
    <cfRule type="duplicateValues" dxfId="6" priority="7"/>
  </conditionalFormatting>
  <conditionalFormatting sqref="R20">
    <cfRule type="duplicateValues" dxfId="5" priority="6"/>
  </conditionalFormatting>
  <conditionalFormatting sqref="R23">
    <cfRule type="duplicateValues" dxfId="4" priority="5"/>
  </conditionalFormatting>
  <conditionalFormatting sqref="R26">
    <cfRule type="duplicateValues" dxfId="3" priority="4"/>
  </conditionalFormatting>
  <conditionalFormatting sqref="R35">
    <cfRule type="duplicateValues" dxfId="2" priority="3"/>
  </conditionalFormatting>
  <conditionalFormatting sqref="R41">
    <cfRule type="duplicateValues" dxfId="1" priority="2"/>
  </conditionalFormatting>
  <conditionalFormatting sqref="R4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CDE SACHETS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 CAFE DAGOBERT</dc:creator>
  <cp:lastModifiedBy>Utilisateur</cp:lastModifiedBy>
  <cp:lastPrinted>2022-09-15T15:44:47Z</cp:lastPrinted>
  <dcterms:created xsi:type="dcterms:W3CDTF">2018-12-10T11:39:47Z</dcterms:created>
  <dcterms:modified xsi:type="dcterms:W3CDTF">2022-10-17T07:51:20Z</dcterms:modified>
</cp:coreProperties>
</file>